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05" yWindow="555" windowWidth="12120" windowHeight="8535" tabRatio="691" activeTab="7"/>
  </bookViews>
  <sheets>
    <sheet name="EKİM 2016" sheetId="183" r:id="rId1"/>
    <sheet name="KASIM 2016" sheetId="184" r:id="rId2"/>
    <sheet name="ARALIK 2016" sheetId="185" r:id="rId3"/>
    <sheet name="OCAK 2017" sheetId="188" r:id="rId4"/>
    <sheet name="ŞUBAT 2017" sheetId="186" r:id="rId5"/>
    <sheet name="MART 2017" sheetId="189" r:id="rId6"/>
    <sheet name="NİSAN 2017" sheetId="192" r:id="rId7"/>
    <sheet name="MAYIS 2017" sheetId="193" r:id="rId8"/>
  </sheets>
  <externalReferences>
    <externalReference r:id="rId9"/>
  </externalReferences>
  <calcPr calcId="145621"/>
</workbook>
</file>

<file path=xl/calcChain.xml><?xml version="1.0" encoding="utf-8"?>
<calcChain xmlns="http://schemas.openxmlformats.org/spreadsheetml/2006/main">
  <c r="AI5" i="193" l="1"/>
  <c r="AI5" i="192"/>
  <c r="AH5" i="193"/>
  <c r="AJ8" i="193" l="1"/>
  <c r="AJ9" i="193"/>
  <c r="AJ7" i="193"/>
  <c r="AJ6" i="193"/>
  <c r="AG5" i="193"/>
  <c r="AG5" i="192"/>
  <c r="AH5" i="192"/>
  <c r="AH5" i="189" l="1"/>
  <c r="AJ6" i="189"/>
  <c r="AJ6" i="192" l="1"/>
  <c r="AJ7" i="192"/>
  <c r="AJ8" i="192"/>
  <c r="AJ9" i="192"/>
  <c r="AI5" i="189" l="1"/>
  <c r="AJ9" i="189"/>
  <c r="AJ7" i="189"/>
  <c r="AJ8" i="189"/>
  <c r="AL6" i="186"/>
  <c r="AG5" i="189"/>
  <c r="AI5" i="186" l="1"/>
  <c r="AH5" i="188"/>
  <c r="AL7" i="186" l="1"/>
  <c r="AL8" i="186"/>
  <c r="AL9" i="186"/>
  <c r="AH5" i="186"/>
  <c r="AG5" i="186"/>
  <c r="AL9" i="188" l="1"/>
  <c r="AL8" i="188"/>
  <c r="AL7" i="188"/>
  <c r="AL6" i="188"/>
  <c r="AG5" i="188"/>
  <c r="AI5" i="188" s="1"/>
  <c r="AH5" i="185" l="1"/>
  <c r="AL6" i="183"/>
  <c r="AL7" i="183"/>
  <c r="AL9" i="183"/>
  <c r="AI5" i="184"/>
  <c r="AI5" i="185" s="1"/>
  <c r="L15" i="183"/>
  <c r="AL8" i="183"/>
  <c r="AG5" i="183"/>
  <c r="AJ7" i="184"/>
  <c r="AJ8" i="184"/>
  <c r="AJ9" i="184"/>
  <c r="AJ6" i="184"/>
  <c r="AL6" i="185"/>
  <c r="AG5" i="184"/>
  <c r="AL9" i="185"/>
  <c r="AG5" i="185"/>
  <c r="AK5" i="185"/>
  <c r="AK6" i="185"/>
  <c r="AK7" i="185"/>
  <c r="AL7" i="185"/>
  <c r="AK8" i="185"/>
  <c r="AL8" i="185"/>
  <c r="AK9" i="185"/>
  <c r="AH5" i="183"/>
  <c r="AL9" i="184"/>
  <c r="AL8" i="184"/>
  <c r="AL7" i="184"/>
  <c r="AL6" i="184"/>
  <c r="AL5" i="184"/>
  <c r="AK9" i="183"/>
  <c r="AK8" i="183"/>
  <c r="AK7" i="183"/>
  <c r="AK6" i="183"/>
  <c r="AK5" i="183"/>
  <c r="AH5" i="184"/>
</calcChain>
</file>

<file path=xl/sharedStrings.xml><?xml version="1.0" encoding="utf-8"?>
<sst xmlns="http://schemas.openxmlformats.org/spreadsheetml/2006/main" count="192" uniqueCount="51">
  <si>
    <t>Ekiliş
Üzerine
Düşen
Yağış
Miktarı</t>
  </si>
  <si>
    <t>Yıllık
Yağış
Toplamı</t>
  </si>
  <si>
    <t>Geçen Ay Ekiliş
Üzerine
Düşen
Yağış
Miktarı</t>
  </si>
  <si>
    <t>Geçen Ay Yıllık
Yağış
Toplamı</t>
  </si>
  <si>
    <t>Yağış</t>
  </si>
  <si>
    <t>Ortalama Sıcaklk</t>
  </si>
  <si>
    <t>Minimum Sıcaklık</t>
  </si>
  <si>
    <t>Maksimum Sıcaklık</t>
  </si>
  <si>
    <t>Nem</t>
  </si>
  <si>
    <t xml:space="preserve">
Ay Sıcaklık ve Nem
Ortalaması</t>
  </si>
  <si>
    <t xml:space="preserve">
Ay
Yağış
Toplamı</t>
  </si>
  <si>
    <t>İklim Verileri</t>
  </si>
  <si>
    <t>17733 HAYMANA TARIMHAYMANA METEOROLOJİK İSTASYONU İKLİM VERİLERİ</t>
  </si>
  <si>
    <t>EKİM/2016  AYI GÜNLÜK VERİLER</t>
  </si>
  <si>
    <t>OCAK/2017  AYI GÜNLÜK VERİLER</t>
  </si>
  <si>
    <t>17733 HAYMANA TARIM METEOROLOJİK İSTASYONU İKLİM VERİLERİ</t>
  </si>
  <si>
    <t>ARALIK/2016  AYI GÜNLÜK VERİLER</t>
  </si>
  <si>
    <t>KASIM/2016  AYI GÜNLÜK VERİLER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</si>
  <si>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</si>
  <si>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</si>
  <si>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</si>
  <si>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</si>
  <si>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</si>
  <si>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</si>
  <si>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</si>
  <si>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</si>
  <si>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</si>
  <si>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TOPLam yağış (1 Ocak 2016-  31 Ekim 2016) (mm)</t>
  </si>
  <si>
    <t>Ekim</t>
  </si>
  <si>
    <t>Hazırlayan:</t>
  </si>
  <si>
    <t xml:space="preserve">Zir.Yük.Müh. Sultan ERGUN KAHYAOĞLU </t>
  </si>
  <si>
    <t>CBS ve UA Bölümü</t>
  </si>
  <si>
    <t>Yenimahalle/ANKARA</t>
  </si>
  <si>
    <t>Tarla Bitkileri Merkez Araştırma Enstitüsü</t>
  </si>
  <si>
    <t>Aylar Yağış( mm)</t>
  </si>
  <si>
    <r>
      <t xml:space="preserve">Ort.Toprak altı Sıc. </t>
    </r>
    <r>
      <rPr>
        <b/>
        <vertAlign val="superscript"/>
        <sz val="10"/>
        <rFont val="Times New Roman"/>
        <family val="1"/>
        <charset val="162"/>
      </rPr>
      <t>o</t>
    </r>
    <r>
      <rPr>
        <b/>
        <sz val="10"/>
        <rFont val="Times New Roman"/>
        <family val="1"/>
        <charset val="162"/>
      </rPr>
      <t>C 5 cm</t>
    </r>
  </si>
  <si>
    <r>
      <t xml:space="preserve">Ort.Toprak altı Sıc. </t>
    </r>
    <r>
      <rPr>
        <b/>
        <vertAlign val="superscript"/>
        <sz val="10"/>
        <rFont val="Times New Roman"/>
        <family val="1"/>
        <charset val="162"/>
      </rPr>
      <t>o</t>
    </r>
    <r>
      <rPr>
        <b/>
        <sz val="10"/>
        <rFont val="Times New Roman"/>
        <family val="1"/>
        <charset val="162"/>
      </rPr>
      <t>C 10 cm</t>
    </r>
  </si>
  <si>
    <r>
      <t xml:space="preserve">Ort.Toprak altı Sıc. </t>
    </r>
    <r>
      <rPr>
        <b/>
        <vertAlign val="superscript"/>
        <sz val="10"/>
        <rFont val="Times New Roman"/>
        <family val="1"/>
        <charset val="162"/>
      </rPr>
      <t>o</t>
    </r>
    <r>
      <rPr>
        <b/>
        <sz val="10"/>
        <rFont val="Times New Roman"/>
        <family val="1"/>
        <charset val="162"/>
      </rPr>
      <t>C 20 cm</t>
    </r>
  </si>
  <si>
    <t>Ort.Toprak altı Sıc. oC 50 cm</t>
  </si>
  <si>
    <t>Ort.Toprak altı Sıc. oC 100 cm</t>
  </si>
  <si>
    <t>Ort.Rüzgar Hızı (m/sn)</t>
  </si>
  <si>
    <r>
      <t xml:space="preserve">Min.Toprak Üstü Sıcaklıkları </t>
    </r>
    <r>
      <rPr>
        <b/>
        <vertAlign val="superscript"/>
        <sz val="10"/>
        <rFont val="Times New Roman"/>
        <family val="1"/>
        <charset val="162"/>
      </rPr>
      <t>0</t>
    </r>
    <r>
      <rPr>
        <b/>
        <sz val="10"/>
        <rFont val="Times New Roman"/>
        <family val="1"/>
        <charset val="162"/>
      </rPr>
      <t>C</t>
    </r>
  </si>
  <si>
    <t xml:space="preserve">
Aylık Ortalamalar</t>
  </si>
  <si>
    <t>%Ort.Nisbi Nem</t>
  </si>
  <si>
    <t>ŞUBAT/2017  AYI GÜNLÜK VERİLER</t>
  </si>
  <si>
    <t>MART/2017  AYI GÜNLÜK VERİLER</t>
  </si>
  <si>
    <t>Kaynak :</t>
  </si>
  <si>
    <t>NİSAN/2017  AYI GÜNLÜK VERİLER</t>
  </si>
  <si>
    <t>Meteoroloji Genel Müdürlüğü  OMGİ, TARM ve CBS ve UA Bölümü</t>
  </si>
  <si>
    <t xml:space="preserve">Meteoroloji Genel Müdürlüğü  OMGİ ve TARM ve CBS ve UA Bölümü </t>
  </si>
  <si>
    <t>MAYIS/2017  AYI GÜNLÜK VERİLER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</si>
</sst>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T_L_-;\-* #,##0.00\ _T_L_-;_-* &quot;-&quot;??\ _T_L_-;_-@_-"/>
    <numFmt numFmtId="165" formatCode="#,##0.0"/>
    <numFmt numFmtId="166" formatCode="0.0"/>
    <numFmt numFmtId="167" formatCode="[$-F800]dddd\,\ mmmm\ dd\,\ yyyy"/>
  </numFmts>
  <fonts count="11" x14ac:knownFonts="1">
    <font>
      <sz val="10"/>
      <name val="Arial Tur"/>
      <charset val="162"/>
    </font>
    <font>
      <b/>
      <sz val="12"/>
      <name val="Times New Roman"/>
      <family val="1"/>
      <charset val="162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b/>
      <sz val="9"/>
      <name val="Times New Roman"/>
      <family val="1"/>
      <charset val="162"/>
    </font>
    <font>
      <sz val="10"/>
      <name val="Arial"/>
      <family val="2"/>
      <charset val="162"/>
    </font>
    <font>
      <b/>
      <sz val="10"/>
      <name val="Arial Tur"/>
      <charset val="162"/>
    </font>
    <font>
      <b/>
      <vertAlign val="superscript"/>
      <sz val="10"/>
      <name val="Times New Roman"/>
      <family val="1"/>
      <charset val="162"/>
    </font>
    <font>
      <sz val="11"/>
      <color theme="1"/>
      <name val="Calibri"/>
      <family val="2"/>
      <charset val="162"/>
      <scheme val="minor"/>
    </font>
    <font>
      <b/>
      <sz val="10"/>
      <color rgb="FFFF0000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0" fontId="5" fillId="0" borderId="0"/>
    <xf numFmtId="164" fontId="5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vertical="center"/>
    </xf>
    <xf numFmtId="165" fontId="2" fillId="7" borderId="2" xfId="0" applyNumberFormat="1" applyFont="1" applyFill="1" applyBorder="1" applyAlignment="1">
      <alignment vertical="center"/>
    </xf>
    <xf numFmtId="166" fontId="3" fillId="6" borderId="2" xfId="0" applyNumberFormat="1" applyFont="1" applyFill="1" applyBorder="1" applyAlignment="1">
      <alignment vertical="center"/>
    </xf>
    <xf numFmtId="166" fontId="3" fillId="8" borderId="2" xfId="0" applyNumberFormat="1" applyFont="1" applyFill="1" applyBorder="1" applyAlignment="1">
      <alignment vertical="center"/>
    </xf>
    <xf numFmtId="166" fontId="3" fillId="6" borderId="1" xfId="0" applyNumberFormat="1" applyFont="1" applyFill="1" applyBorder="1" applyAlignment="1">
      <alignment vertical="center"/>
    </xf>
    <xf numFmtId="165" fontId="9" fillId="8" borderId="3" xfId="0" applyNumberFormat="1" applyFont="1" applyFill="1" applyBorder="1" applyAlignment="1">
      <alignment vertical="center"/>
    </xf>
    <xf numFmtId="165" fontId="9" fillId="6" borderId="2" xfId="0" applyNumberFormat="1" applyFont="1" applyFill="1" applyBorder="1" applyAlignment="1">
      <alignment vertical="center"/>
    </xf>
    <xf numFmtId="165" fontId="9" fillId="6" borderId="4" xfId="0" applyNumberFormat="1" applyFont="1" applyFill="1" applyBorder="1" applyAlignment="1">
      <alignment vertical="center"/>
    </xf>
    <xf numFmtId="165" fontId="9" fillId="6" borderId="5" xfId="0" applyNumberFormat="1" applyFont="1" applyFill="1" applyBorder="1" applyAlignment="1">
      <alignment vertical="center"/>
    </xf>
    <xf numFmtId="165" fontId="9" fillId="6" borderId="6" xfId="0" applyNumberFormat="1" applyFont="1" applyFill="1" applyBorder="1" applyAlignment="1">
      <alignment vertical="center"/>
    </xf>
    <xf numFmtId="165" fontId="2" fillId="6" borderId="5" xfId="0" applyNumberFormat="1" applyFont="1" applyFill="1" applyBorder="1" applyAlignment="1">
      <alignment vertical="center"/>
    </xf>
    <xf numFmtId="0" fontId="0" fillId="0" borderId="0" xfId="0" applyAlignment="1">
      <alignment wrapText="1"/>
    </xf>
    <xf numFmtId="4" fontId="3" fillId="9" borderId="0" xfId="0" applyNumberFormat="1" applyFont="1" applyFill="1" applyAlignment="1">
      <alignment vertical="center"/>
    </xf>
    <xf numFmtId="166" fontId="0" fillId="0" borderId="0" xfId="0" applyNumberFormat="1" applyAlignment="1">
      <alignment wrapText="1"/>
    </xf>
    <xf numFmtId="165" fontId="2" fillId="6" borderId="4" xfId="0" applyNumberFormat="1" applyFont="1" applyFill="1" applyBorder="1" applyAlignment="1">
      <alignment vertical="center"/>
    </xf>
    <xf numFmtId="0" fontId="6" fillId="0" borderId="0" xfId="0" applyFont="1" applyAlignment="1">
      <alignment wrapText="1"/>
    </xf>
    <xf numFmtId="4" fontId="3" fillId="6" borderId="2" xfId="0" applyNumberFormat="1" applyFont="1" applyFill="1" applyBorder="1" applyAlignment="1">
      <alignment vertical="center"/>
    </xf>
    <xf numFmtId="166" fontId="0" fillId="0" borderId="0" xfId="0" applyNumberFormat="1"/>
    <xf numFmtId="0" fontId="3" fillId="6" borderId="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5" fontId="2" fillId="4" borderId="7" xfId="0" applyNumberFormat="1" applyFont="1" applyFill="1" applyBorder="1" applyAlignment="1">
      <alignment horizontal="center" vertical="center" wrapText="1"/>
    </xf>
    <xf numFmtId="165" fontId="2" fillId="4" borderId="8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165" fontId="2" fillId="3" borderId="7" xfId="0" applyNumberFormat="1" applyFont="1" applyFill="1" applyBorder="1" applyAlignment="1">
      <alignment horizontal="center" vertical="center" wrapText="1"/>
    </xf>
    <xf numFmtId="165" fontId="2" fillId="3" borderId="8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/>
    </xf>
    <xf numFmtId="167" fontId="1" fillId="0" borderId="9" xfId="0" applyNumberFormat="1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6" fillId="0" borderId="0" xfId="0" applyFont="1"/>
  </cellXfs>
  <cellStyles count="4">
    <cellStyle name="Normal" xfId="0" builtinId="0"/>
    <cellStyle name="Normal 2" xfId="1"/>
    <cellStyle name="Normal 3" xfId="2"/>
    <cellStyle name="Virgü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E\AppData\Local\Microsoft\Windows\Temporary%20Internet%20Files\Content.Outlook\ICA3A49P\yagisson-Temmu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YLÜL 2011"/>
      <sheetName val="EKİM 2011"/>
      <sheetName val="KASIM 2011"/>
      <sheetName val="ARALIK 2011"/>
      <sheetName val="OCAK 2012"/>
      <sheetName val="ŞUBAT 2012"/>
      <sheetName val="MART 2012"/>
      <sheetName val="NİSAN 2012"/>
      <sheetName val="MAYIS 2012"/>
      <sheetName val="HAZİRAN 2012"/>
      <sheetName val="TEMMUZ 2012"/>
      <sheetName val="AĞUSTOS 2012"/>
      <sheetName val="EYLÜL 2012"/>
      <sheetName val="EKİM 2012 "/>
      <sheetName val="KASIM 2012"/>
      <sheetName val="ARALIK 2012 "/>
      <sheetName val="OCAK 2013"/>
      <sheetName val="ŞUBAT 2013"/>
      <sheetName val="MART 2013"/>
      <sheetName val="NİSAN 2013"/>
      <sheetName val="MAYIS 2013"/>
      <sheetName val="HAZİRAN 2013"/>
      <sheetName val="TEMMUZ 2013"/>
      <sheetName val="AĞUSTOS 2013"/>
      <sheetName val="EYLÜL 2013"/>
      <sheetName val="EKİM 2013"/>
      <sheetName val="KASIM 2013"/>
      <sheetName val="ARALIK 2013"/>
      <sheetName val="OCAK 2014"/>
      <sheetName val="ŞUBAT 2014"/>
      <sheetName val="MART 2014"/>
      <sheetName val="NİSAN 2014"/>
      <sheetName val="MAYIS 2014"/>
      <sheetName val="HAZİRAN 2014"/>
      <sheetName val="TEMMUZ 2014"/>
      <sheetName val="AĞUSTOS 2014"/>
      <sheetName val="EYLÜL 2014"/>
      <sheetName val="EKİM 2014 "/>
      <sheetName val="KASIM 2014"/>
      <sheetName val="ARALIK 2014"/>
      <sheetName val="OCAK 2015"/>
      <sheetName val="ŞUBAT 2015"/>
      <sheetName val="MART 2015"/>
      <sheetName val="NİSAN 2015"/>
      <sheetName val="MAYIS 2015"/>
      <sheetName val="HAZİRAN 2015"/>
      <sheetName val="TEMMUZ 2015"/>
      <sheetName val="AĞUSTOS 2015 "/>
      <sheetName val="EYLÜL 2015  "/>
      <sheetName val="EKİM 2015"/>
      <sheetName val="KASIM 2015"/>
      <sheetName val="ARALIK 2015"/>
      <sheetName val="OCAK 2016 "/>
      <sheetName val="ŞUBAT 2016"/>
      <sheetName val="MART 2016"/>
      <sheetName val="NİSAN 2016"/>
      <sheetName val="MAYIS 2016"/>
      <sheetName val="HAZİRAN 2016"/>
      <sheetName val="TEMMUZ 20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>
        <row r="6">
          <cell r="AI6">
            <v>13.5</v>
          </cell>
        </row>
        <row r="7">
          <cell r="AI7">
            <v>26</v>
          </cell>
        </row>
        <row r="8">
          <cell r="AI8">
            <v>19</v>
          </cell>
        </row>
        <row r="9">
          <cell r="AI9">
            <v>13</v>
          </cell>
        </row>
        <row r="10">
          <cell r="AI10">
            <v>14</v>
          </cell>
        </row>
      </sheetData>
      <sheetData sheetId="41" refreshError="1">
        <row r="6">
          <cell r="AI6">
            <v>36</v>
          </cell>
        </row>
        <row r="7">
          <cell r="AI7">
            <v>53</v>
          </cell>
        </row>
        <row r="8">
          <cell r="AI8">
            <v>48</v>
          </cell>
        </row>
        <row r="9">
          <cell r="AI9">
            <v>39</v>
          </cell>
        </row>
        <row r="10">
          <cell r="AI10">
            <v>39</v>
          </cell>
        </row>
      </sheetData>
      <sheetData sheetId="42" refreshError="1">
        <row r="6">
          <cell r="AI6">
            <v>83.5</v>
          </cell>
        </row>
        <row r="7">
          <cell r="AI7">
            <v>85.5</v>
          </cell>
        </row>
        <row r="8">
          <cell r="AI8">
            <v>60</v>
          </cell>
        </row>
        <row r="9">
          <cell r="AI9">
            <v>50</v>
          </cell>
        </row>
        <row r="10">
          <cell r="AI10">
            <v>71</v>
          </cell>
        </row>
      </sheetData>
      <sheetData sheetId="43" refreshError="1">
        <row r="6">
          <cell r="AI6">
            <v>11.5</v>
          </cell>
        </row>
        <row r="7">
          <cell r="AI7">
            <v>9</v>
          </cell>
        </row>
        <row r="8">
          <cell r="AI8">
            <v>9</v>
          </cell>
        </row>
        <row r="9">
          <cell r="AI9">
            <v>7</v>
          </cell>
        </row>
        <row r="10">
          <cell r="AI10">
            <v>15</v>
          </cell>
        </row>
      </sheetData>
      <sheetData sheetId="44" refreshError="1">
        <row r="6">
          <cell r="AI6">
            <v>28.5</v>
          </cell>
        </row>
        <row r="7">
          <cell r="AI7">
            <v>4</v>
          </cell>
        </row>
        <row r="8">
          <cell r="AI8">
            <v>4</v>
          </cell>
        </row>
        <row r="9">
          <cell r="AI9">
            <v>11</v>
          </cell>
        </row>
        <row r="10">
          <cell r="AI10">
            <v>12</v>
          </cell>
        </row>
      </sheetData>
      <sheetData sheetId="45" refreshError="1">
        <row r="6">
          <cell r="AI6">
            <v>0</v>
          </cell>
        </row>
        <row r="7">
          <cell r="AI7">
            <v>0</v>
          </cell>
        </row>
        <row r="8">
          <cell r="AI8">
            <v>0</v>
          </cell>
        </row>
        <row r="9">
          <cell r="AI9">
            <v>0</v>
          </cell>
        </row>
        <row r="10">
          <cell r="AI10">
            <v>0</v>
          </cell>
        </row>
      </sheetData>
      <sheetData sheetId="46" refreshError="1">
        <row r="6">
          <cell r="AI6">
            <v>0</v>
          </cell>
        </row>
        <row r="7">
          <cell r="AI7">
            <v>0</v>
          </cell>
        </row>
        <row r="8">
          <cell r="AI8">
            <v>0</v>
          </cell>
        </row>
        <row r="9">
          <cell r="AI9">
            <v>0</v>
          </cell>
        </row>
        <row r="10">
          <cell r="AI10">
            <v>0</v>
          </cell>
        </row>
      </sheetData>
      <sheetData sheetId="47" refreshError="1">
        <row r="6">
          <cell r="AI6">
            <v>0</v>
          </cell>
        </row>
        <row r="7">
          <cell r="AI7">
            <v>0</v>
          </cell>
        </row>
        <row r="8">
          <cell r="AI8">
            <v>0</v>
          </cell>
        </row>
        <row r="9">
          <cell r="AI9">
            <v>0</v>
          </cell>
        </row>
        <row r="10">
          <cell r="AI10">
            <v>0</v>
          </cell>
        </row>
      </sheetData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25"/>
  <sheetViews>
    <sheetView zoomScale="80" zoomScaleNormal="80" workbookViewId="0">
      <selection activeCell="L15" sqref="L15"/>
    </sheetView>
  </sheetViews>
  <sheetFormatPr defaultRowHeight="12.75" x14ac:dyDescent="0.2"/>
  <cols>
    <col min="1" max="1" width="19.5703125" style="1" customWidth="1"/>
    <col min="2" max="32" width="4.5703125" style="1" customWidth="1"/>
    <col min="33" max="33" width="8.85546875" style="1" customWidth="1"/>
    <col min="34" max="34" width="8.7109375" style="1" customWidth="1"/>
    <col min="35" max="35" width="10" style="1" customWidth="1"/>
    <col min="36" max="36" width="11" style="1" hidden="1" customWidth="1"/>
    <col min="37" max="37" width="15.85546875" style="1" hidden="1" customWidth="1"/>
    <col min="38" max="38" width="10.85546875" style="1" customWidth="1"/>
    <col min="39" max="16384" width="9.140625" style="1"/>
  </cols>
  <sheetData>
    <row r="1" spans="1:42" ht="20.100000000000001" customHeight="1" x14ac:dyDescent="0.2">
      <c r="A1" s="35" t="s">
        <v>15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</row>
    <row r="2" spans="1:42" ht="20.100000000000001" customHeight="1" x14ac:dyDescent="0.2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</row>
    <row r="3" spans="1:42" ht="18.75" customHeight="1" x14ac:dyDescent="0.2">
      <c r="A3" s="37" t="s">
        <v>11</v>
      </c>
      <c r="B3" s="39" t="s">
        <v>13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1"/>
      <c r="AG3" s="42" t="s">
        <v>10</v>
      </c>
      <c r="AH3" s="44" t="s">
        <v>0</v>
      </c>
      <c r="AI3" s="27" t="s">
        <v>1</v>
      </c>
      <c r="AJ3" s="31" t="s">
        <v>2</v>
      </c>
      <c r="AK3" s="33" t="s">
        <v>3</v>
      </c>
      <c r="AL3" s="29" t="s">
        <v>9</v>
      </c>
    </row>
    <row r="4" spans="1:42" ht="93" customHeight="1" x14ac:dyDescent="0.2">
      <c r="A4" s="38"/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F4" s="2">
        <v>31</v>
      </c>
      <c r="AG4" s="43"/>
      <c r="AH4" s="45"/>
      <c r="AI4" s="28"/>
      <c r="AJ4" s="32"/>
      <c r="AK4" s="34"/>
      <c r="AL4" s="30"/>
    </row>
    <row r="5" spans="1:42" ht="20.100000000000001" customHeight="1" x14ac:dyDescent="0.2">
      <c r="A5" s="4" t="s">
        <v>4</v>
      </c>
      <c r="B5" s="6"/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0.8</v>
      </c>
      <c r="K5" s="6">
        <v>0</v>
      </c>
      <c r="L5" s="6">
        <v>0</v>
      </c>
      <c r="M5" s="6">
        <v>0</v>
      </c>
      <c r="N5" s="6">
        <v>5.3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6">
        <v>0</v>
      </c>
      <c r="V5" s="6">
        <v>0</v>
      </c>
      <c r="W5" s="6">
        <v>0</v>
      </c>
      <c r="X5" s="6">
        <v>0</v>
      </c>
      <c r="Y5" s="6">
        <v>0</v>
      </c>
      <c r="Z5" s="6">
        <v>0</v>
      </c>
      <c r="AA5" s="6">
        <v>0</v>
      </c>
      <c r="AB5" s="6">
        <v>0</v>
      </c>
      <c r="AC5" s="6">
        <v>0</v>
      </c>
      <c r="AD5" s="7">
        <v>0.8</v>
      </c>
      <c r="AE5" s="6">
        <v>0.8</v>
      </c>
      <c r="AF5" s="8">
        <v>0</v>
      </c>
      <c r="AG5" s="9">
        <f>SUM(C5:AF5)</f>
        <v>7.6999999999999993</v>
      </c>
      <c r="AH5" s="13">
        <f>AG5</f>
        <v>7.6999999999999993</v>
      </c>
      <c r="AI5" s="11">
        <v>309.2</v>
      </c>
      <c r="AJ5" s="10">
        <v>0</v>
      </c>
      <c r="AK5" s="5">
        <f>'[1]OCAK 2015'!AI6+'[1]ŞUBAT 2015'!AI6+'[1]MART 2015'!AI6+'[1]NİSAN 2015'!AI6+'[1]MAYIS 2015'!AI6+'[1]HAZİRAN 2015'!AI6+'[1]TEMMUZ 2015'!AI6+'[1]AĞUSTOS 2015 '!AI6</f>
        <v>173</v>
      </c>
      <c r="AL5" s="12"/>
    </row>
    <row r="6" spans="1:42" ht="20.100000000000001" customHeight="1" x14ac:dyDescent="0.2">
      <c r="A6" s="4" t="s">
        <v>5</v>
      </c>
      <c r="B6" s="6"/>
      <c r="C6" s="6">
        <v>14.8</v>
      </c>
      <c r="D6" s="6">
        <v>16.3</v>
      </c>
      <c r="E6" s="6">
        <v>16</v>
      </c>
      <c r="F6" s="6">
        <v>16.7</v>
      </c>
      <c r="G6" s="6">
        <v>15.6</v>
      </c>
      <c r="H6" s="6">
        <v>15.3</v>
      </c>
      <c r="I6" s="6">
        <v>15.8</v>
      </c>
      <c r="J6" s="6">
        <v>13.2</v>
      </c>
      <c r="K6" s="6">
        <v>12.7</v>
      </c>
      <c r="L6" s="6">
        <v>15.6</v>
      </c>
      <c r="M6" s="6">
        <v>18.899999999999999</v>
      </c>
      <c r="N6" s="6">
        <v>14.1</v>
      </c>
      <c r="O6" s="6">
        <v>10</v>
      </c>
      <c r="P6" s="6">
        <v>8</v>
      </c>
      <c r="Q6" s="6">
        <v>9.9</v>
      </c>
      <c r="R6" s="6">
        <v>10.4</v>
      </c>
      <c r="S6" s="6">
        <v>7.5</v>
      </c>
      <c r="T6" s="6">
        <v>6.6</v>
      </c>
      <c r="U6" s="6">
        <v>8.3000000000000007</v>
      </c>
      <c r="V6" s="6">
        <v>9.1999999999999993</v>
      </c>
      <c r="W6" s="6">
        <v>10.7</v>
      </c>
      <c r="X6" s="6">
        <v>11.4</v>
      </c>
      <c r="Y6" s="6">
        <v>10.3</v>
      </c>
      <c r="Z6" s="6">
        <v>8.3000000000000007</v>
      </c>
      <c r="AA6" s="6">
        <v>5.8</v>
      </c>
      <c r="AB6" s="6">
        <v>8.4</v>
      </c>
      <c r="AC6" s="6">
        <v>9.4</v>
      </c>
      <c r="AD6" s="6">
        <v>8.8000000000000007</v>
      </c>
      <c r="AE6" s="6">
        <v>7</v>
      </c>
      <c r="AF6" s="8">
        <v>3.4</v>
      </c>
      <c r="AG6" s="9"/>
      <c r="AH6" s="13"/>
      <c r="AI6" s="11"/>
      <c r="AJ6" s="10">
        <v>0</v>
      </c>
      <c r="AK6" s="5">
        <f>'[1]OCAK 2015'!AI7+'[1]ŞUBAT 2015'!AI7+'[1]MART 2015'!AI7+'[1]NİSAN 2015'!AI7+'[1]MAYIS 2015'!AI7+'[1]HAZİRAN 2015'!AI7+'[1]TEMMUZ 2015'!AI7+'[1]AĞUSTOS 2015 '!AI7</f>
        <v>177.5</v>
      </c>
      <c r="AL6" s="14">
        <f>AVERAGE(C6:AF6)</f>
        <v>11.279999999999998</v>
      </c>
    </row>
    <row r="7" spans="1:42" ht="20.100000000000001" customHeight="1" x14ac:dyDescent="0.2">
      <c r="A7" s="4" t="s">
        <v>6</v>
      </c>
      <c r="B7" s="6"/>
      <c r="C7" s="6">
        <v>6.1</v>
      </c>
      <c r="D7" s="6">
        <v>7</v>
      </c>
      <c r="E7" s="6">
        <v>9.3000000000000007</v>
      </c>
      <c r="F7" s="6">
        <v>10.5</v>
      </c>
      <c r="G7" s="6">
        <v>8.1999999999999993</v>
      </c>
      <c r="H7" s="6">
        <v>10.3</v>
      </c>
      <c r="I7" s="6">
        <v>9.4</v>
      </c>
      <c r="J7" s="6">
        <v>9.5</v>
      </c>
      <c r="K7" s="6">
        <v>5.2</v>
      </c>
      <c r="L7" s="6">
        <v>8.3000000000000007</v>
      </c>
      <c r="M7" s="6">
        <v>13.4</v>
      </c>
      <c r="N7" s="6">
        <v>10.5</v>
      </c>
      <c r="O7" s="6">
        <v>5.7</v>
      </c>
      <c r="P7" s="6">
        <v>2.7</v>
      </c>
      <c r="Q7" s="6">
        <v>1.2</v>
      </c>
      <c r="R7" s="6">
        <v>5.2</v>
      </c>
      <c r="S7" s="6">
        <v>4.4000000000000004</v>
      </c>
      <c r="T7" s="6">
        <v>0.4</v>
      </c>
      <c r="U7" s="6">
        <v>0.3</v>
      </c>
      <c r="V7" s="6">
        <v>3.2</v>
      </c>
      <c r="W7" s="6">
        <v>1.8</v>
      </c>
      <c r="X7" s="6">
        <v>5.2</v>
      </c>
      <c r="Y7" s="6">
        <v>6.4</v>
      </c>
      <c r="Z7" s="6">
        <v>4.7</v>
      </c>
      <c r="AA7" s="6">
        <v>0</v>
      </c>
      <c r="AB7" s="16">
        <v>1.5</v>
      </c>
      <c r="AC7" s="6">
        <v>5.6</v>
      </c>
      <c r="AD7" s="6">
        <v>6.5</v>
      </c>
      <c r="AE7" s="6">
        <v>7.2</v>
      </c>
      <c r="AF7" s="8">
        <v>0.3</v>
      </c>
      <c r="AG7" s="9"/>
      <c r="AH7" s="13"/>
      <c r="AI7" s="11"/>
      <c r="AJ7" s="10">
        <v>0</v>
      </c>
      <c r="AK7" s="5">
        <f>'[1]OCAK 2015'!AI8+'[1]ŞUBAT 2015'!AI8+'[1]MART 2015'!AI8+'[1]NİSAN 2015'!AI8+'[1]MAYIS 2015'!AI8+'[1]HAZİRAN 2015'!AI8+'[1]TEMMUZ 2015'!AI8+'[1]AĞUSTOS 2015 '!AI8</f>
        <v>140</v>
      </c>
      <c r="AL7" s="14">
        <f>AVERAGE(C7:AF7)</f>
        <v>5.666666666666667</v>
      </c>
    </row>
    <row r="8" spans="1:42" ht="20.100000000000001" customHeight="1" x14ac:dyDescent="0.2">
      <c r="A8" s="4" t="s">
        <v>7</v>
      </c>
      <c r="B8" s="6"/>
      <c r="C8" s="6">
        <v>24.5</v>
      </c>
      <c r="D8" s="6">
        <v>25.9</v>
      </c>
      <c r="E8" s="6">
        <v>24.5</v>
      </c>
      <c r="F8" s="6">
        <v>23.8</v>
      </c>
      <c r="G8" s="6">
        <v>22.7</v>
      </c>
      <c r="H8" s="6">
        <v>22.3</v>
      </c>
      <c r="I8" s="6">
        <v>22</v>
      </c>
      <c r="J8" s="6">
        <v>18.899999999999999</v>
      </c>
      <c r="K8" s="6">
        <v>21</v>
      </c>
      <c r="L8" s="6">
        <v>21.3</v>
      </c>
      <c r="M8" s="6">
        <v>24.9</v>
      </c>
      <c r="N8" s="6">
        <v>20</v>
      </c>
      <c r="O8" s="6">
        <v>15.9</v>
      </c>
      <c r="P8" s="6">
        <v>15.5</v>
      </c>
      <c r="Q8" s="6">
        <v>19.5</v>
      </c>
      <c r="R8" s="6">
        <v>17.8</v>
      </c>
      <c r="S8" s="6">
        <v>11.2</v>
      </c>
      <c r="T8" s="6">
        <v>14</v>
      </c>
      <c r="U8" s="6">
        <v>17</v>
      </c>
      <c r="V8" s="6">
        <v>17.5</v>
      </c>
      <c r="W8" s="6">
        <v>20.7</v>
      </c>
      <c r="X8" s="6">
        <v>19.3</v>
      </c>
      <c r="Y8" s="6">
        <v>15.8</v>
      </c>
      <c r="Z8" s="6">
        <v>14.5</v>
      </c>
      <c r="AA8" s="6">
        <v>14.4</v>
      </c>
      <c r="AB8" s="6">
        <v>14.3</v>
      </c>
      <c r="AC8" s="6">
        <v>12.9</v>
      </c>
      <c r="AD8" s="6">
        <v>11.3</v>
      </c>
      <c r="AE8" s="6">
        <v>11.3</v>
      </c>
      <c r="AF8" s="8">
        <v>7.8</v>
      </c>
      <c r="AG8" s="9"/>
      <c r="AH8" s="13"/>
      <c r="AI8" s="11"/>
      <c r="AJ8" s="10">
        <v>0</v>
      </c>
      <c r="AK8" s="5">
        <f>'[1]OCAK 2015'!AI9+'[1]ŞUBAT 2015'!AI9+'[1]MART 2015'!AI9+'[1]NİSAN 2015'!AI9+'[1]MAYIS 2015'!AI9+'[1]HAZİRAN 2015'!AI9+'[1]TEMMUZ 2015'!AI9+'[1]AĞUSTOS 2015 '!AI9</f>
        <v>120</v>
      </c>
      <c r="AL8" s="14">
        <f>AVERAGE(C8:AF8)</f>
        <v>18.083333333333329</v>
      </c>
    </row>
    <row r="9" spans="1:42" ht="20.100000000000001" customHeight="1" x14ac:dyDescent="0.2">
      <c r="A9" s="4" t="s">
        <v>8</v>
      </c>
      <c r="B9" s="6"/>
      <c r="C9" s="6">
        <v>47.7</v>
      </c>
      <c r="D9" s="6">
        <v>44.3</v>
      </c>
      <c r="E9" s="6">
        <v>43.6</v>
      </c>
      <c r="F9" s="6">
        <v>44.3</v>
      </c>
      <c r="G9" s="6">
        <v>55.7</v>
      </c>
      <c r="H9" s="6">
        <v>54.7</v>
      </c>
      <c r="I9" s="6">
        <v>54</v>
      </c>
      <c r="J9" s="6">
        <v>66.099999999999994</v>
      </c>
      <c r="K9" s="6">
        <v>60.4</v>
      </c>
      <c r="L9" s="6">
        <v>47.8</v>
      </c>
      <c r="M9" s="6">
        <v>45.2</v>
      </c>
      <c r="N9" s="6">
        <v>63.9</v>
      </c>
      <c r="O9" s="6">
        <v>54.8</v>
      </c>
      <c r="P9" s="6">
        <v>55.6</v>
      </c>
      <c r="Q9" s="6">
        <v>50.4</v>
      </c>
      <c r="R9" s="6">
        <v>53.7</v>
      </c>
      <c r="S9" s="6">
        <v>56</v>
      </c>
      <c r="T9" s="6">
        <v>56</v>
      </c>
      <c r="U9" s="6">
        <v>55.7</v>
      </c>
      <c r="V9" s="6">
        <v>49.3</v>
      </c>
      <c r="W9" s="6">
        <v>50.3</v>
      </c>
      <c r="X9" s="6">
        <v>52.5</v>
      </c>
      <c r="Y9" s="6">
        <v>59.6</v>
      </c>
      <c r="Z9" s="6">
        <v>57.7</v>
      </c>
      <c r="AA9" s="6">
        <v>56.8</v>
      </c>
      <c r="AB9" s="6">
        <v>54.8</v>
      </c>
      <c r="AC9" s="6">
        <v>59.4</v>
      </c>
      <c r="AD9" s="6">
        <v>73.7</v>
      </c>
      <c r="AE9" s="6">
        <v>64.5</v>
      </c>
      <c r="AF9" s="8">
        <v>58.4</v>
      </c>
      <c r="AG9" s="9"/>
      <c r="AH9" s="13"/>
      <c r="AI9" s="11"/>
      <c r="AJ9" s="10">
        <v>0</v>
      </c>
      <c r="AK9" s="5">
        <f>'[1]OCAK 2015'!AI10+'[1]ŞUBAT 2015'!AI10+'[1]MART 2015'!AI10+'[1]NİSAN 2015'!AI10+'[1]MAYIS 2015'!AI10+'[1]HAZİRAN 2015'!AI10+'[1]TEMMUZ 2015'!AI10+'[1]AĞUSTOS 2015 '!AI10</f>
        <v>151</v>
      </c>
      <c r="AL9" s="14">
        <f>AVERAGE(C9:AF9)</f>
        <v>54.896666666666668</v>
      </c>
    </row>
    <row r="14" spans="1:42" ht="204" x14ac:dyDescent="0.2">
      <c r="A14" s="1" t="s">
        <v>34</v>
      </c>
      <c r="B14" s="1" t="s">
        <v>18</v>
      </c>
      <c r="C14" s="1" t="s">
        <v>19</v>
      </c>
      <c r="D14" s="1" t="s">
        <v>20</v>
      </c>
      <c r="E14" s="1" t="s">
        <v>21</v>
      </c>
      <c r="F14" s="1" t="s">
        <v>22</v>
      </c>
      <c r="G14" s="1" t="s">
        <v>23</v>
      </c>
      <c r="H14" s="1" t="s">
        <v>24</v>
      </c>
      <c r="I14" s="19" t="s">
        <v>25</v>
      </c>
      <c r="J14" s="19" t="s">
        <v>26</v>
      </c>
      <c r="K14" s="19" t="s">
        <v>28</v>
      </c>
      <c r="L14" s="19" t="s">
        <v>27</v>
      </c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7"/>
      <c r="AN14" s="15"/>
      <c r="AO14" s="15"/>
      <c r="AP14" s="15"/>
    </row>
    <row r="15" spans="1:42" x14ac:dyDescent="0.2">
      <c r="B15" s="1">
        <v>66.400000000000006</v>
      </c>
      <c r="C15" s="1">
        <v>18.600000000000001</v>
      </c>
      <c r="D15" s="1">
        <v>67</v>
      </c>
      <c r="E15" s="1">
        <v>12</v>
      </c>
      <c r="F15" s="1">
        <v>59</v>
      </c>
      <c r="G15" s="1">
        <v>7.2</v>
      </c>
      <c r="H15" s="1">
        <v>1.8</v>
      </c>
      <c r="I15" s="15">
        <v>27.2</v>
      </c>
      <c r="J15" s="15">
        <v>42.3</v>
      </c>
      <c r="K15" s="15">
        <v>7.7</v>
      </c>
      <c r="L15" s="15">
        <f>SUM(B15:K15)</f>
        <v>309.2</v>
      </c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7"/>
    </row>
    <row r="18" spans="1:39" x14ac:dyDescent="0.2"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</row>
    <row r="20" spans="1:39" x14ac:dyDescent="0.2">
      <c r="A20" s="1" t="s">
        <v>29</v>
      </c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7"/>
    </row>
    <row r="22" spans="1:39" x14ac:dyDescent="0.2">
      <c r="A22" s="1" t="s">
        <v>30</v>
      </c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7"/>
    </row>
    <row r="23" spans="1:39" x14ac:dyDescent="0.2">
      <c r="A23" s="1" t="s">
        <v>33</v>
      </c>
    </row>
    <row r="24" spans="1:39" x14ac:dyDescent="0.2">
      <c r="A24" s="1" t="s">
        <v>31</v>
      </c>
    </row>
    <row r="25" spans="1:39" x14ac:dyDescent="0.2">
      <c r="A25" s="1" t="s">
        <v>32</v>
      </c>
    </row>
  </sheetData>
  <mergeCells count="10">
    <mergeCell ref="AI3:AI4"/>
    <mergeCell ref="AL3:AL4"/>
    <mergeCell ref="AJ3:AJ4"/>
    <mergeCell ref="AK3:AK4"/>
    <mergeCell ref="A1:AI1"/>
    <mergeCell ref="A2:AI2"/>
    <mergeCell ref="A3:A4"/>
    <mergeCell ref="B3:AF3"/>
    <mergeCell ref="AG3:AG4"/>
    <mergeCell ref="AH3:AH4"/>
  </mergeCells>
  <printOptions horizontalCentered="1" verticalCentered="1"/>
  <pageMargins left="0.2" right="0.2" top="0.17" bottom="0.2" header="0.31496062992125984" footer="0.31496062992125984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0"/>
  <sheetViews>
    <sheetView zoomScale="90" zoomScaleNormal="90" workbookViewId="0">
      <selection activeCell="AH5" sqref="AH5"/>
    </sheetView>
  </sheetViews>
  <sheetFormatPr defaultRowHeight="12.75" x14ac:dyDescent="0.2"/>
  <cols>
    <col min="1" max="1" width="19.5703125" style="1" customWidth="1"/>
    <col min="2" max="27" width="4.5703125" style="1" customWidth="1"/>
    <col min="28" max="28" width="6.42578125" style="1" customWidth="1"/>
    <col min="29" max="31" width="4.5703125" style="1" customWidth="1"/>
    <col min="32" max="32" width="4.5703125" style="1" hidden="1" customWidth="1"/>
    <col min="33" max="33" width="8.85546875" style="1" customWidth="1"/>
    <col min="34" max="34" width="8.7109375" style="1" customWidth="1"/>
    <col min="35" max="35" width="10.5703125" style="1" customWidth="1"/>
    <col min="36" max="36" width="11.5703125" style="1" customWidth="1"/>
    <col min="37" max="37" width="11" style="1" hidden="1" customWidth="1"/>
    <col min="38" max="38" width="15.85546875" style="1" hidden="1" customWidth="1"/>
    <col min="39" max="16384" width="9.140625" style="1"/>
  </cols>
  <sheetData>
    <row r="1" spans="1:38" ht="20.100000000000001" customHeight="1" x14ac:dyDescent="0.2">
      <c r="A1" s="35" t="s">
        <v>12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</row>
    <row r="2" spans="1:38" ht="20.100000000000001" customHeight="1" x14ac:dyDescent="0.2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</row>
    <row r="3" spans="1:38" ht="18.75" customHeight="1" x14ac:dyDescent="0.2">
      <c r="A3" s="37" t="s">
        <v>11</v>
      </c>
      <c r="B3" s="39" t="s">
        <v>17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1"/>
      <c r="AG3" s="42" t="s">
        <v>10</v>
      </c>
      <c r="AH3" s="44" t="s">
        <v>0</v>
      </c>
      <c r="AI3" s="27" t="s">
        <v>1</v>
      </c>
      <c r="AJ3" s="29" t="s">
        <v>9</v>
      </c>
      <c r="AK3" s="33" t="s">
        <v>3</v>
      </c>
      <c r="AL3" s="29" t="s">
        <v>9</v>
      </c>
    </row>
    <row r="4" spans="1:38" ht="93" customHeight="1" x14ac:dyDescent="0.2">
      <c r="A4" s="38"/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F4" s="2">
        <v>31</v>
      </c>
      <c r="AG4" s="43"/>
      <c r="AH4" s="45"/>
      <c r="AI4" s="28"/>
      <c r="AJ4" s="30"/>
      <c r="AK4" s="34"/>
      <c r="AL4" s="30"/>
    </row>
    <row r="5" spans="1:38" ht="20.100000000000001" customHeight="1" x14ac:dyDescent="0.2">
      <c r="A5" s="4" t="s">
        <v>4</v>
      </c>
      <c r="B5" s="6"/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0.2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0.2</v>
      </c>
      <c r="R5" s="6">
        <v>0.6</v>
      </c>
      <c r="S5" s="6">
        <v>0</v>
      </c>
      <c r="T5" s="6">
        <v>0</v>
      </c>
      <c r="U5" s="6">
        <v>0</v>
      </c>
      <c r="V5" s="6">
        <v>0</v>
      </c>
      <c r="W5" s="6">
        <v>0</v>
      </c>
      <c r="X5" s="6">
        <v>0</v>
      </c>
      <c r="Y5" s="6">
        <v>0</v>
      </c>
      <c r="Z5" s="6">
        <v>0</v>
      </c>
      <c r="AA5" s="6">
        <v>0</v>
      </c>
      <c r="AB5" s="6">
        <v>0</v>
      </c>
      <c r="AC5" s="6">
        <v>0</v>
      </c>
      <c r="AD5" s="7">
        <v>0.6</v>
      </c>
      <c r="AE5" s="6">
        <v>18</v>
      </c>
      <c r="AF5" s="8"/>
      <c r="AG5" s="9">
        <f>SUM(B5:AF5)</f>
        <v>19.600000000000001</v>
      </c>
      <c r="AH5" s="13">
        <f>'EKİM 2016'!AG5+'KASIM 2016'!AG5</f>
        <v>27.3</v>
      </c>
      <c r="AI5" s="13">
        <f>'EKİM 2016'!AI5+'KASIM 2016'!AG5</f>
        <v>328.8</v>
      </c>
      <c r="AJ5" s="11"/>
      <c r="AK5" s="10">
        <v>0</v>
      </c>
      <c r="AL5" s="5">
        <f>'[1]OCAK 2015'!AI6+'[1]ŞUBAT 2015'!AI6+'[1]MART 2015'!AI6+'[1]NİSAN 2015'!AI6+'[1]MAYIS 2015'!AI6+'[1]HAZİRAN 2015'!AI6+'[1]TEMMUZ 2015'!AI6+'[1]AĞUSTOS 2015 '!AI6</f>
        <v>173</v>
      </c>
    </row>
    <row r="6" spans="1:38" ht="20.100000000000001" customHeight="1" x14ac:dyDescent="0.2">
      <c r="A6" s="4" t="s">
        <v>5</v>
      </c>
      <c r="B6" s="6"/>
      <c r="C6" s="6">
        <v>0.4</v>
      </c>
      <c r="D6" s="6">
        <v>4.0999999999999996</v>
      </c>
      <c r="E6" s="6">
        <v>7.3</v>
      </c>
      <c r="F6" s="6">
        <v>7.9</v>
      </c>
      <c r="G6" s="6">
        <v>8.6</v>
      </c>
      <c r="H6" s="6">
        <v>9.6999999999999993</v>
      </c>
      <c r="I6" s="6">
        <v>11.4</v>
      </c>
      <c r="J6" s="6">
        <v>13.1</v>
      </c>
      <c r="K6" s="6">
        <v>9.6999999999999993</v>
      </c>
      <c r="L6" s="6">
        <v>7.8</v>
      </c>
      <c r="M6" s="6">
        <v>7.8</v>
      </c>
      <c r="N6" s="6">
        <v>8.9</v>
      </c>
      <c r="O6" s="6">
        <v>6.7</v>
      </c>
      <c r="P6" s="6">
        <v>4.4000000000000004</v>
      </c>
      <c r="Q6" s="6">
        <v>-0.3</v>
      </c>
      <c r="R6" s="6">
        <v>-2.2999999999999998</v>
      </c>
      <c r="S6" s="6">
        <v>-1.1000000000000001</v>
      </c>
      <c r="T6" s="6">
        <v>0.9</v>
      </c>
      <c r="U6" s="6">
        <v>2.6</v>
      </c>
      <c r="V6" s="6">
        <v>3</v>
      </c>
      <c r="W6" s="6">
        <v>1.8</v>
      </c>
      <c r="X6" s="6">
        <v>0.6</v>
      </c>
      <c r="Y6" s="6">
        <v>0</v>
      </c>
      <c r="Z6" s="6">
        <v>0.9</v>
      </c>
      <c r="AA6" s="6">
        <v>1.8</v>
      </c>
      <c r="AB6" s="6">
        <v>2.9</v>
      </c>
      <c r="AC6" s="6">
        <v>7</v>
      </c>
      <c r="AD6" s="6">
        <v>5.3</v>
      </c>
      <c r="AE6" s="6">
        <v>2</v>
      </c>
      <c r="AF6" s="8"/>
      <c r="AG6" s="9"/>
      <c r="AH6" s="13"/>
      <c r="AI6" s="13"/>
      <c r="AJ6" s="18">
        <f>AVERAGE(C6:AE6)</f>
        <v>4.5827586206896562</v>
      </c>
      <c r="AK6" s="10">
        <v>0</v>
      </c>
      <c r="AL6" s="5">
        <f>'[1]OCAK 2015'!AI7+'[1]ŞUBAT 2015'!AI7+'[1]MART 2015'!AI7+'[1]NİSAN 2015'!AI7+'[1]MAYIS 2015'!AI7+'[1]HAZİRAN 2015'!AI7+'[1]TEMMUZ 2015'!AI7+'[1]AĞUSTOS 2015 '!AI7</f>
        <v>177.5</v>
      </c>
    </row>
    <row r="7" spans="1:38" ht="20.100000000000001" customHeight="1" x14ac:dyDescent="0.2">
      <c r="A7" s="4" t="s">
        <v>6</v>
      </c>
      <c r="B7" s="6"/>
      <c r="C7" s="6">
        <v>-6.1</v>
      </c>
      <c r="D7" s="6">
        <v>-4.5999999999999996</v>
      </c>
      <c r="E7" s="6">
        <v>-2.7</v>
      </c>
      <c r="F7" s="6">
        <v>3</v>
      </c>
      <c r="G7" s="6">
        <v>1.9</v>
      </c>
      <c r="H7" s="6">
        <v>1.7</v>
      </c>
      <c r="I7" s="6">
        <v>4.5</v>
      </c>
      <c r="J7" s="6">
        <v>5.5</v>
      </c>
      <c r="K7" s="6">
        <v>8.1999999999999993</v>
      </c>
      <c r="L7" s="6">
        <v>1.7</v>
      </c>
      <c r="M7" s="6">
        <v>-0.2</v>
      </c>
      <c r="N7" s="6">
        <v>3.5</v>
      </c>
      <c r="O7" s="6">
        <v>3.6</v>
      </c>
      <c r="P7" s="6">
        <v>3.5</v>
      </c>
      <c r="Q7" s="6">
        <v>-0.7</v>
      </c>
      <c r="R7" s="6">
        <v>-7.6</v>
      </c>
      <c r="S7" s="6">
        <v>-8.1</v>
      </c>
      <c r="T7" s="6">
        <v>-5.6</v>
      </c>
      <c r="U7" s="6">
        <v>-4.7</v>
      </c>
      <c r="V7" s="6">
        <v>-3.4</v>
      </c>
      <c r="W7" s="6">
        <v>-4</v>
      </c>
      <c r="X7" s="6">
        <v>-6.3</v>
      </c>
      <c r="Y7" s="6">
        <v>-7.5</v>
      </c>
      <c r="Z7" s="6">
        <v>-6.8</v>
      </c>
      <c r="AA7" s="6">
        <v>-5.2</v>
      </c>
      <c r="AB7" s="16">
        <v>-4.4000000000000004</v>
      </c>
      <c r="AC7" s="6">
        <v>-1.9</v>
      </c>
      <c r="AD7" s="6">
        <v>3.7</v>
      </c>
      <c r="AE7" s="6">
        <v>0.8</v>
      </c>
      <c r="AF7" s="8"/>
      <c r="AG7" s="9"/>
      <c r="AH7" s="13"/>
      <c r="AI7" s="13"/>
      <c r="AJ7" s="18">
        <f>AVERAGE(C7:AE7)</f>
        <v>-1.3172413793103446</v>
      </c>
      <c r="AK7" s="10">
        <v>0</v>
      </c>
      <c r="AL7" s="5">
        <f>'[1]OCAK 2015'!AI8+'[1]ŞUBAT 2015'!AI8+'[1]MART 2015'!AI8+'[1]NİSAN 2015'!AI8+'[1]MAYIS 2015'!AI8+'[1]HAZİRAN 2015'!AI8+'[1]TEMMUZ 2015'!AI8+'[1]AĞUSTOS 2015 '!AI8</f>
        <v>140</v>
      </c>
    </row>
    <row r="8" spans="1:38" ht="20.100000000000001" customHeight="1" x14ac:dyDescent="0.2">
      <c r="A8" s="4" t="s">
        <v>7</v>
      </c>
      <c r="B8" s="6"/>
      <c r="C8" s="6">
        <v>8</v>
      </c>
      <c r="D8" s="6">
        <v>14.7</v>
      </c>
      <c r="E8" s="6">
        <v>14.3</v>
      </c>
      <c r="F8" s="6">
        <v>15.2</v>
      </c>
      <c r="G8" s="6">
        <v>16.2</v>
      </c>
      <c r="H8" s="6">
        <v>17.399999999999999</v>
      </c>
      <c r="I8" s="6">
        <v>17.7</v>
      </c>
      <c r="J8" s="6">
        <v>19.899999999999999</v>
      </c>
      <c r="K8" s="6">
        <v>14.5</v>
      </c>
      <c r="L8" s="6">
        <v>14.8</v>
      </c>
      <c r="M8" s="6">
        <v>15.8</v>
      </c>
      <c r="N8" s="6">
        <v>16.5</v>
      </c>
      <c r="O8" s="6">
        <v>12.2</v>
      </c>
      <c r="P8" s="6">
        <v>7.3</v>
      </c>
      <c r="Q8" s="6">
        <v>3.4</v>
      </c>
      <c r="R8" s="6">
        <v>3.1</v>
      </c>
      <c r="S8" s="6">
        <v>6.4</v>
      </c>
      <c r="T8" s="6">
        <v>9.8000000000000007</v>
      </c>
      <c r="U8" s="6">
        <v>12.5</v>
      </c>
      <c r="V8" s="6">
        <v>13.2</v>
      </c>
      <c r="W8" s="6">
        <v>11.8</v>
      </c>
      <c r="X8" s="6">
        <v>11.4</v>
      </c>
      <c r="Y8" s="6">
        <v>11.7</v>
      </c>
      <c r="Z8" s="6">
        <v>12</v>
      </c>
      <c r="AA8" s="6">
        <v>10.7</v>
      </c>
      <c r="AB8" s="6">
        <v>13.3</v>
      </c>
      <c r="AC8" s="6">
        <v>13.7</v>
      </c>
      <c r="AD8" s="6">
        <v>8.3000000000000007</v>
      </c>
      <c r="AE8" s="6">
        <v>1.5</v>
      </c>
      <c r="AF8" s="8"/>
      <c r="AG8" s="9"/>
      <c r="AH8" s="13"/>
      <c r="AI8" s="13"/>
      <c r="AJ8" s="18">
        <f>AVERAGE(C8:AE8)</f>
        <v>11.975862068965517</v>
      </c>
      <c r="AK8" s="10">
        <v>0</v>
      </c>
      <c r="AL8" s="5">
        <f>'[1]OCAK 2015'!AI9+'[1]ŞUBAT 2015'!AI9+'[1]MART 2015'!AI9+'[1]NİSAN 2015'!AI9+'[1]MAYIS 2015'!AI9+'[1]HAZİRAN 2015'!AI9+'[1]TEMMUZ 2015'!AI9+'[1]AĞUSTOS 2015 '!AI9</f>
        <v>120</v>
      </c>
    </row>
    <row r="9" spans="1:38" ht="20.100000000000001" customHeight="1" x14ac:dyDescent="0.2">
      <c r="A9" s="4" t="s">
        <v>8</v>
      </c>
      <c r="B9" s="6"/>
      <c r="C9" s="6">
        <v>57.7</v>
      </c>
      <c r="D9" s="6">
        <v>45.6</v>
      </c>
      <c r="E9" s="6">
        <v>48.2</v>
      </c>
      <c r="F9" s="6">
        <v>59.7</v>
      </c>
      <c r="G9" s="6">
        <v>56.1</v>
      </c>
      <c r="H9" s="6">
        <v>45.9</v>
      </c>
      <c r="I9" s="6">
        <v>52.1</v>
      </c>
      <c r="J9" s="6">
        <v>51.3</v>
      </c>
      <c r="K9" s="6">
        <v>60.2</v>
      </c>
      <c r="L9" s="6">
        <v>58.8</v>
      </c>
      <c r="M9" s="6">
        <v>56.5</v>
      </c>
      <c r="N9" s="6">
        <v>61.9</v>
      </c>
      <c r="O9" s="6">
        <v>67.8</v>
      </c>
      <c r="P9" s="6">
        <v>58.2</v>
      </c>
      <c r="Q9" s="6">
        <v>63.3</v>
      </c>
      <c r="R9" s="6">
        <v>65.3</v>
      </c>
      <c r="S9" s="6">
        <v>64.8</v>
      </c>
      <c r="T9" s="6">
        <v>60.8</v>
      </c>
      <c r="U9" s="6">
        <v>50.6</v>
      </c>
      <c r="V9" s="6">
        <v>48.7</v>
      </c>
      <c r="W9" s="6">
        <v>52.2</v>
      </c>
      <c r="X9" s="6">
        <v>50.6</v>
      </c>
      <c r="Y9" s="6">
        <v>47.2</v>
      </c>
      <c r="Z9" s="6">
        <v>46.7</v>
      </c>
      <c r="AA9" s="6">
        <v>46.1</v>
      </c>
      <c r="AB9" s="6">
        <v>44.7</v>
      </c>
      <c r="AC9" s="6">
        <v>51.6</v>
      </c>
      <c r="AD9" s="6">
        <v>71.2</v>
      </c>
      <c r="AE9" s="6">
        <v>87.2</v>
      </c>
      <c r="AF9" s="8"/>
      <c r="AG9" s="9"/>
      <c r="AH9" s="13"/>
      <c r="AI9" s="13"/>
      <c r="AJ9" s="18">
        <f>AVERAGE(C9:AE9)</f>
        <v>56.241379310344819</v>
      </c>
      <c r="AK9" s="10">
        <v>0</v>
      </c>
      <c r="AL9" s="5">
        <f>'[1]OCAK 2015'!AI10+'[1]ŞUBAT 2015'!AI10+'[1]MART 2015'!AI10+'[1]NİSAN 2015'!AI10+'[1]MAYIS 2015'!AI10+'[1]HAZİRAN 2015'!AI10+'[1]TEMMUZ 2015'!AI10+'[1]AĞUSTOS 2015 '!AI10</f>
        <v>151</v>
      </c>
    </row>
    <row r="15" spans="1:38" x14ac:dyDescent="0.2">
      <c r="A15" s="1" t="s">
        <v>29</v>
      </c>
    </row>
    <row r="17" spans="1:1" x14ac:dyDescent="0.2">
      <c r="A17" s="1" t="s">
        <v>30</v>
      </c>
    </row>
    <row r="18" spans="1:1" x14ac:dyDescent="0.2">
      <c r="A18" s="1" t="s">
        <v>33</v>
      </c>
    </row>
    <row r="19" spans="1:1" x14ac:dyDescent="0.2">
      <c r="A19" s="1" t="s">
        <v>31</v>
      </c>
    </row>
    <row r="20" spans="1:1" x14ac:dyDescent="0.2">
      <c r="A20" s="1" t="s">
        <v>32</v>
      </c>
    </row>
  </sheetData>
  <mergeCells count="10">
    <mergeCell ref="AK3:AK4"/>
    <mergeCell ref="AL3:AL4"/>
    <mergeCell ref="A1:AJ1"/>
    <mergeCell ref="A2:AJ2"/>
    <mergeCell ref="A3:A4"/>
    <mergeCell ref="B3:AF3"/>
    <mergeCell ref="AG3:AG4"/>
    <mergeCell ref="AH3:AH4"/>
    <mergeCell ref="AI3:AI4"/>
    <mergeCell ref="AJ3:AJ4"/>
  </mergeCells>
  <printOptions horizontalCentered="1" verticalCentered="1"/>
  <pageMargins left="0.19685039370078741" right="0.22" top="0.15748031496062992" bottom="0.23622047244094491" header="0.31496062992125984" footer="0.31496062992125984"/>
  <pageSetup paperSize="9" scale="64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3"/>
  <sheetViews>
    <sheetView zoomScale="90" zoomScaleNormal="90" workbookViewId="0">
      <pane xSplit="1" ySplit="4" topLeftCell="H5" activePane="bottomRight" state="frozen"/>
      <selection pane="topRight" activeCell="D1" sqref="D1"/>
      <selection pane="bottomLeft" activeCell="A6" sqref="A6"/>
      <selection pane="bottomRight" activeCell="AI5" sqref="AI5"/>
    </sheetView>
  </sheetViews>
  <sheetFormatPr defaultRowHeight="12.75" x14ac:dyDescent="0.2"/>
  <cols>
    <col min="1" max="1" width="19.5703125" style="1" customWidth="1"/>
    <col min="2" max="9" width="4.5703125" style="1" customWidth="1"/>
    <col min="10" max="10" width="6" style="1" customWidth="1"/>
    <col min="11" max="15" width="4.5703125" style="1" customWidth="1"/>
    <col min="16" max="16" width="5.5703125" style="1" customWidth="1"/>
    <col min="17" max="18" width="4.5703125" style="1" customWidth="1"/>
    <col min="19" max="19" width="5.85546875" style="1" customWidth="1"/>
    <col min="20" max="20" width="5.5703125" style="1" customWidth="1"/>
    <col min="21" max="21" width="6.140625" style="1" customWidth="1"/>
    <col min="22" max="22" width="5.85546875" style="1" customWidth="1"/>
    <col min="23" max="27" width="4.5703125" style="1" customWidth="1"/>
    <col min="28" max="28" width="6" style="1" customWidth="1"/>
    <col min="29" max="32" width="4.5703125" style="1" customWidth="1"/>
    <col min="33" max="33" width="8.85546875" style="1" customWidth="1"/>
    <col min="34" max="34" width="8.7109375" style="1" customWidth="1"/>
    <col min="35" max="35" width="10" style="1" customWidth="1"/>
    <col min="36" max="36" width="11" style="1" hidden="1" customWidth="1"/>
    <col min="37" max="37" width="15.85546875" style="1" hidden="1" customWidth="1"/>
    <col min="38" max="38" width="10.85546875" style="1" customWidth="1"/>
    <col min="39" max="16384" width="9.140625" style="1"/>
  </cols>
  <sheetData>
    <row r="1" spans="1:38" ht="20.100000000000001" customHeight="1" x14ac:dyDescent="0.2">
      <c r="A1" s="35" t="s">
        <v>12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</row>
    <row r="2" spans="1:38" ht="20.100000000000001" customHeight="1" x14ac:dyDescent="0.2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</row>
    <row r="3" spans="1:38" ht="18.75" customHeight="1" x14ac:dyDescent="0.2">
      <c r="A3" s="37" t="s">
        <v>11</v>
      </c>
      <c r="B3" s="39" t="s">
        <v>16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1"/>
      <c r="AG3" s="42" t="s">
        <v>10</v>
      </c>
      <c r="AH3" s="44" t="s">
        <v>0</v>
      </c>
      <c r="AI3" s="27" t="s">
        <v>1</v>
      </c>
      <c r="AJ3" s="31" t="s">
        <v>2</v>
      </c>
      <c r="AK3" s="33" t="s">
        <v>3</v>
      </c>
      <c r="AL3" s="29" t="s">
        <v>9</v>
      </c>
    </row>
    <row r="4" spans="1:38" ht="93" customHeight="1" x14ac:dyDescent="0.2">
      <c r="A4" s="38"/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F4" s="2">
        <v>31</v>
      </c>
      <c r="AG4" s="43"/>
      <c r="AH4" s="45"/>
      <c r="AI4" s="28"/>
      <c r="AJ4" s="32"/>
      <c r="AK4" s="34"/>
      <c r="AL4" s="30"/>
    </row>
    <row r="5" spans="1:38" ht="20.100000000000001" customHeight="1" x14ac:dyDescent="0.2">
      <c r="A5" s="4" t="s">
        <v>4</v>
      </c>
      <c r="B5" s="6">
        <v>0.4</v>
      </c>
      <c r="C5" s="6">
        <v>0</v>
      </c>
      <c r="D5" s="6">
        <v>0.8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1.8</v>
      </c>
      <c r="O5" s="6">
        <v>0.4</v>
      </c>
      <c r="P5" s="6">
        <v>0</v>
      </c>
      <c r="Q5" s="6">
        <v>0.6</v>
      </c>
      <c r="R5" s="6">
        <v>0</v>
      </c>
      <c r="S5" s="6">
        <v>0</v>
      </c>
      <c r="T5" s="6">
        <v>0</v>
      </c>
      <c r="U5" s="6">
        <v>0</v>
      </c>
      <c r="V5" s="6">
        <v>0.6</v>
      </c>
      <c r="W5" s="6">
        <v>0</v>
      </c>
      <c r="X5" s="6">
        <v>3.2</v>
      </c>
      <c r="Y5" s="6">
        <v>2.4</v>
      </c>
      <c r="Z5" s="6">
        <v>0</v>
      </c>
      <c r="AA5" s="6">
        <v>0</v>
      </c>
      <c r="AB5" s="6">
        <v>0.6</v>
      </c>
      <c r="AC5" s="6">
        <v>0</v>
      </c>
      <c r="AD5" s="7">
        <v>14.6</v>
      </c>
      <c r="AE5" s="6">
        <v>7</v>
      </c>
      <c r="AF5" s="8">
        <v>1.8</v>
      </c>
      <c r="AG5" s="9">
        <f>SUM(B5:AF5)</f>
        <v>34.199999999999996</v>
      </c>
      <c r="AH5" s="13">
        <f>'EKİM 2016'!AG5+'KASIM 2016'!AG5+'ARALIK 2016'!AG5</f>
        <v>61.5</v>
      </c>
      <c r="AI5" s="11">
        <f>'KASIM 2016'!AI5+'ARALIK 2016'!AG5</f>
        <v>363</v>
      </c>
      <c r="AJ5" s="10">
        <v>0</v>
      </c>
      <c r="AK5" s="5">
        <f>'[1]OCAK 2015'!AI6+'[1]ŞUBAT 2015'!AI6+'[1]MART 2015'!AI6+'[1]NİSAN 2015'!AI6+'[1]MAYIS 2015'!AI6+'[1]HAZİRAN 2015'!AI6+'[1]TEMMUZ 2015'!AI6+'[1]AĞUSTOS 2015 '!AI6</f>
        <v>173</v>
      </c>
      <c r="AL5" s="12"/>
    </row>
    <row r="6" spans="1:38" ht="20.100000000000001" customHeight="1" x14ac:dyDescent="0.2">
      <c r="A6" s="4" t="s">
        <v>5</v>
      </c>
      <c r="B6" s="6">
        <v>-0.9</v>
      </c>
      <c r="C6" s="6">
        <v>-1.4</v>
      </c>
      <c r="D6" s="6">
        <v>-1.2</v>
      </c>
      <c r="E6" s="6">
        <v>-1.1000000000000001</v>
      </c>
      <c r="F6" s="6">
        <v>-3</v>
      </c>
      <c r="G6" s="6">
        <v>-4</v>
      </c>
      <c r="H6" s="6">
        <v>-1.3</v>
      </c>
      <c r="I6" s="6">
        <v>-4.4000000000000004</v>
      </c>
      <c r="J6" s="6">
        <v>-3.1</v>
      </c>
      <c r="K6" s="6">
        <v>1.4</v>
      </c>
      <c r="L6" s="6">
        <v>1.7</v>
      </c>
      <c r="M6" s="6">
        <v>3.2</v>
      </c>
      <c r="N6" s="6">
        <v>0.4</v>
      </c>
      <c r="O6" s="6">
        <v>-6.1</v>
      </c>
      <c r="P6" s="6">
        <v>-5.9</v>
      </c>
      <c r="Q6" s="6">
        <v>-5.0999999999999996</v>
      </c>
      <c r="R6" s="6">
        <v>-5</v>
      </c>
      <c r="S6" s="6">
        <v>-8.5</v>
      </c>
      <c r="T6" s="6">
        <v>-8</v>
      </c>
      <c r="U6" s="6">
        <v>-9.1</v>
      </c>
      <c r="V6" s="6">
        <v>-6.3</v>
      </c>
      <c r="W6" s="6">
        <v>-2.6</v>
      </c>
      <c r="X6" s="6">
        <v>-1.8</v>
      </c>
      <c r="Y6" s="6">
        <v>-0.9</v>
      </c>
      <c r="Z6" s="6">
        <v>-1</v>
      </c>
      <c r="AA6" s="6">
        <v>-2.1</v>
      </c>
      <c r="AB6" s="6">
        <v>-1.5</v>
      </c>
      <c r="AC6" s="6">
        <v>-3.3</v>
      </c>
      <c r="AD6" s="6">
        <v>-0.9</v>
      </c>
      <c r="AE6" s="6">
        <v>-3.5</v>
      </c>
      <c r="AF6" s="8">
        <v>-5.0999999999999996</v>
      </c>
      <c r="AG6" s="9"/>
      <c r="AH6" s="13"/>
      <c r="AI6" s="11"/>
      <c r="AJ6" s="10">
        <v>0</v>
      </c>
      <c r="AK6" s="5">
        <f>'[1]OCAK 2015'!AI7+'[1]ŞUBAT 2015'!AI7+'[1]MART 2015'!AI7+'[1]NİSAN 2015'!AI7+'[1]MAYIS 2015'!AI7+'[1]HAZİRAN 2015'!AI7+'[1]TEMMUZ 2015'!AI7+'[1]AĞUSTOS 2015 '!AI7</f>
        <v>177.5</v>
      </c>
      <c r="AL6" s="14">
        <f>AVERAGE(B6:AF6)</f>
        <v>-2.9161290322580644</v>
      </c>
    </row>
    <row r="7" spans="1:38" ht="20.100000000000001" customHeight="1" x14ac:dyDescent="0.2">
      <c r="A7" s="4" t="s">
        <v>6</v>
      </c>
      <c r="B7" s="6">
        <v>-1.2</v>
      </c>
      <c r="C7" s="6">
        <v>-3.7</v>
      </c>
      <c r="D7" s="6">
        <v>-1.6</v>
      </c>
      <c r="E7" s="6">
        <v>-4.5999999999999996</v>
      </c>
      <c r="F7" s="6">
        <v>-6.4</v>
      </c>
      <c r="G7" s="6">
        <v>-8.9</v>
      </c>
      <c r="H7" s="6">
        <v>-6.3</v>
      </c>
      <c r="I7" s="6">
        <v>-7.1</v>
      </c>
      <c r="J7" s="6">
        <v>-10.7</v>
      </c>
      <c r="K7" s="6">
        <v>-5.4</v>
      </c>
      <c r="L7" s="6">
        <v>-2.8</v>
      </c>
      <c r="M7" s="6">
        <v>-4</v>
      </c>
      <c r="N7" s="6">
        <v>0.5</v>
      </c>
      <c r="O7" s="6">
        <v>-6.5</v>
      </c>
      <c r="P7" s="6">
        <v>-12.6</v>
      </c>
      <c r="Q7" s="6">
        <v>-6.8</v>
      </c>
      <c r="R7" s="6">
        <v>-5.4</v>
      </c>
      <c r="S7" s="6">
        <v>-12.7</v>
      </c>
      <c r="T7" s="6">
        <v>-11.5</v>
      </c>
      <c r="U7" s="6">
        <v>-14.6</v>
      </c>
      <c r="V7" s="6">
        <v>-12.1</v>
      </c>
      <c r="W7" s="6">
        <v>-6.2</v>
      </c>
      <c r="X7" s="6">
        <v>-2.2999999999999998</v>
      </c>
      <c r="Y7" s="6">
        <v>-3</v>
      </c>
      <c r="Z7" s="6">
        <v>-1.2</v>
      </c>
      <c r="AA7" s="6">
        <v>-3.3</v>
      </c>
      <c r="AB7" s="16">
        <v>-2.7</v>
      </c>
      <c r="AC7" s="6">
        <v>-7.9</v>
      </c>
      <c r="AD7" s="6">
        <v>-3</v>
      </c>
      <c r="AE7" s="6">
        <v>-4.0999999999999996</v>
      </c>
      <c r="AF7" s="8">
        <v>-5.8</v>
      </c>
      <c r="AG7" s="9"/>
      <c r="AH7" s="13"/>
      <c r="AI7" s="11"/>
      <c r="AJ7" s="10">
        <v>0</v>
      </c>
      <c r="AK7" s="5">
        <f>'[1]OCAK 2015'!AI8+'[1]ŞUBAT 2015'!AI8+'[1]MART 2015'!AI8+'[1]NİSAN 2015'!AI8+'[1]MAYIS 2015'!AI8+'[1]HAZİRAN 2015'!AI8+'[1]TEMMUZ 2015'!AI8+'[1]AĞUSTOS 2015 '!AI8</f>
        <v>140</v>
      </c>
      <c r="AL7" s="14">
        <f>AVERAGE(B7:AF7)</f>
        <v>-5.9322580645161285</v>
      </c>
    </row>
    <row r="8" spans="1:38" ht="20.100000000000001" customHeight="1" x14ac:dyDescent="0.2">
      <c r="A8" s="4" t="s">
        <v>7</v>
      </c>
      <c r="B8" s="6">
        <v>0.6</v>
      </c>
      <c r="C8" s="6">
        <v>0.3</v>
      </c>
      <c r="D8" s="6">
        <v>1.2</v>
      </c>
      <c r="E8" s="6">
        <v>4</v>
      </c>
      <c r="F8" s="6">
        <v>1.8</v>
      </c>
      <c r="G8" s="6">
        <v>2.7</v>
      </c>
      <c r="H8" s="6">
        <v>3.4</v>
      </c>
      <c r="I8" s="6">
        <v>1</v>
      </c>
      <c r="J8" s="6">
        <v>3.2</v>
      </c>
      <c r="K8" s="6">
        <v>7.4</v>
      </c>
      <c r="L8" s="6">
        <v>9.1</v>
      </c>
      <c r="M8" s="6">
        <v>10</v>
      </c>
      <c r="N8" s="6">
        <v>2.2000000000000002</v>
      </c>
      <c r="O8" s="6">
        <v>-2.8</v>
      </c>
      <c r="P8" s="6">
        <v>-1.4</v>
      </c>
      <c r="Q8" s="6">
        <v>-2.5</v>
      </c>
      <c r="R8" s="6">
        <v>-1</v>
      </c>
      <c r="S8" s="6">
        <v>-2.7</v>
      </c>
      <c r="T8" s="6">
        <v>-2.2000000000000002</v>
      </c>
      <c r="U8" s="6">
        <v>-5.7</v>
      </c>
      <c r="V8" s="6">
        <v>-3.4</v>
      </c>
      <c r="W8" s="6">
        <v>-0.7</v>
      </c>
      <c r="X8" s="6">
        <v>-1.3</v>
      </c>
      <c r="Y8" s="6">
        <v>0.5</v>
      </c>
      <c r="Z8" s="6">
        <v>0.9</v>
      </c>
      <c r="AA8" s="6">
        <v>-1.1000000000000001</v>
      </c>
      <c r="AB8" s="6">
        <v>1.3</v>
      </c>
      <c r="AC8" s="6">
        <v>-0.2</v>
      </c>
      <c r="AD8" s="6">
        <v>2.2999999999999998</v>
      </c>
      <c r="AE8" s="6">
        <v>-1</v>
      </c>
      <c r="AF8" s="8">
        <v>-1.8</v>
      </c>
      <c r="AG8" s="9"/>
      <c r="AH8" s="13"/>
      <c r="AI8" s="11"/>
      <c r="AJ8" s="10">
        <v>0</v>
      </c>
      <c r="AK8" s="5">
        <f>'[1]OCAK 2015'!AI9+'[1]ŞUBAT 2015'!AI9+'[1]MART 2015'!AI9+'[1]NİSAN 2015'!AI9+'[1]MAYIS 2015'!AI9+'[1]HAZİRAN 2015'!AI9+'[1]TEMMUZ 2015'!AI9+'[1]AĞUSTOS 2015 '!AI9</f>
        <v>120</v>
      </c>
      <c r="AL8" s="14">
        <f>AVERAGE(B8:AF8)</f>
        <v>0.77741935483870983</v>
      </c>
    </row>
    <row r="9" spans="1:38" ht="20.100000000000001" customHeight="1" x14ac:dyDescent="0.2">
      <c r="A9" s="4" t="s">
        <v>8</v>
      </c>
      <c r="B9" s="6">
        <v>70.099999999999994</v>
      </c>
      <c r="C9" s="6">
        <v>62</v>
      </c>
      <c r="D9" s="6">
        <v>78</v>
      </c>
      <c r="E9" s="6">
        <v>71.400000000000006</v>
      </c>
      <c r="F9" s="6">
        <v>64</v>
      </c>
      <c r="G9" s="6">
        <v>70</v>
      </c>
      <c r="H9" s="6">
        <v>66.7</v>
      </c>
      <c r="I9" s="6">
        <v>61.6</v>
      </c>
      <c r="J9" s="6">
        <v>60</v>
      </c>
      <c r="K9" s="6">
        <v>48.7</v>
      </c>
      <c r="L9" s="6">
        <v>57.9</v>
      </c>
      <c r="M9" s="6">
        <v>63.5</v>
      </c>
      <c r="N9" s="6">
        <v>71.8</v>
      </c>
      <c r="O9" s="6">
        <v>57.1</v>
      </c>
      <c r="P9" s="6">
        <v>63.3</v>
      </c>
      <c r="Q9" s="6">
        <v>75.3</v>
      </c>
      <c r="R9" s="6">
        <v>71.8</v>
      </c>
      <c r="S9" s="6">
        <v>71.2</v>
      </c>
      <c r="T9" s="6">
        <v>73.3</v>
      </c>
      <c r="U9" s="6">
        <v>75.5</v>
      </c>
      <c r="V9" s="6">
        <v>72</v>
      </c>
      <c r="W9" s="6">
        <v>66.099999999999994</v>
      </c>
      <c r="X9" s="6">
        <v>86.8</v>
      </c>
      <c r="Y9" s="6">
        <v>86.6</v>
      </c>
      <c r="Z9" s="6">
        <v>77.5</v>
      </c>
      <c r="AA9" s="6">
        <v>85.7</v>
      </c>
      <c r="AB9" s="6">
        <v>73.400000000000006</v>
      </c>
      <c r="AC9" s="6">
        <v>80.5</v>
      </c>
      <c r="AD9" s="6">
        <v>92.1</v>
      </c>
      <c r="AE9" s="6">
        <v>98</v>
      </c>
      <c r="AF9" s="8">
        <v>92.8</v>
      </c>
      <c r="AG9" s="9"/>
      <c r="AH9" s="13"/>
      <c r="AI9" s="11"/>
      <c r="AJ9" s="10">
        <v>0</v>
      </c>
      <c r="AK9" s="5">
        <f>'[1]OCAK 2015'!AI10+'[1]ŞUBAT 2015'!AI10+'[1]MART 2015'!AI10+'[1]NİSAN 2015'!AI10+'[1]MAYIS 2015'!AI10+'[1]HAZİRAN 2015'!AI10+'[1]TEMMUZ 2015'!AI10+'[1]AĞUSTOS 2015 '!AI10</f>
        <v>151</v>
      </c>
      <c r="AL9" s="14">
        <f>AVERAGE(B9:AF9)</f>
        <v>72.409677419354836</v>
      </c>
    </row>
    <row r="13" spans="1:38" x14ac:dyDescent="0.2"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</row>
    <row r="15" spans="1:38" x14ac:dyDescent="0.2"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</row>
    <row r="18" spans="1:34" x14ac:dyDescent="0.2">
      <c r="A18" s="1" t="s">
        <v>29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</row>
    <row r="19" spans="1:34" x14ac:dyDescent="0.2"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</row>
    <row r="20" spans="1:34" x14ac:dyDescent="0.2">
      <c r="A20" s="1" t="s">
        <v>30</v>
      </c>
    </row>
    <row r="21" spans="1:34" x14ac:dyDescent="0.2">
      <c r="A21" s="1" t="s">
        <v>33</v>
      </c>
    </row>
    <row r="22" spans="1:34" x14ac:dyDescent="0.2">
      <c r="A22" s="1" t="s">
        <v>31</v>
      </c>
    </row>
    <row r="23" spans="1:34" x14ac:dyDescent="0.2">
      <c r="A23" s="1" t="s">
        <v>32</v>
      </c>
    </row>
  </sheetData>
  <mergeCells count="10">
    <mergeCell ref="AJ3:AJ4"/>
    <mergeCell ref="AK3:AK4"/>
    <mergeCell ref="AL3:AL4"/>
    <mergeCell ref="A1:AI1"/>
    <mergeCell ref="A2:AI2"/>
    <mergeCell ref="A3:A4"/>
    <mergeCell ref="B3:AF3"/>
    <mergeCell ref="AG3:AG4"/>
    <mergeCell ref="AH3:AH4"/>
    <mergeCell ref="AI3:AI4"/>
  </mergeCells>
  <printOptions horizontalCentered="1" verticalCentered="1"/>
  <pageMargins left="0.19685039370078741" right="0.22" top="0.15748031496062992" bottom="0.23622047244094491" header="0.31496062992125984" footer="0.31496062992125984"/>
  <pageSetup paperSize="9" scale="62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2"/>
  <sheetViews>
    <sheetView topLeftCell="D3" zoomScale="90" zoomScaleNormal="90" workbookViewId="0">
      <selection activeCell="Q32" sqref="Q32"/>
    </sheetView>
  </sheetViews>
  <sheetFormatPr defaultRowHeight="12.75" x14ac:dyDescent="0.2"/>
  <cols>
    <col min="1" max="1" width="29" style="1" customWidth="1"/>
    <col min="2" max="2" width="4.5703125" style="1" customWidth="1"/>
    <col min="3" max="3" width="6" style="1" customWidth="1"/>
    <col min="4" max="4" width="6.42578125" style="1" customWidth="1"/>
    <col min="5" max="5" width="6.28515625" style="1" customWidth="1"/>
    <col min="6" max="9" width="4.5703125" style="1" customWidth="1"/>
    <col min="10" max="10" width="6.140625" style="1" customWidth="1"/>
    <col min="11" max="11" width="5.42578125" style="1" customWidth="1"/>
    <col min="12" max="12" width="4.5703125" style="1" customWidth="1"/>
    <col min="13" max="13" width="5.5703125" style="1" customWidth="1"/>
    <col min="14" max="14" width="6" style="1" customWidth="1"/>
    <col min="15" max="15" width="5.140625" style="1" customWidth="1"/>
    <col min="16" max="22" width="4.5703125" style="1" customWidth="1"/>
    <col min="23" max="23" width="6.5703125" style="1" customWidth="1"/>
    <col min="24" max="24" width="5.85546875" style="1" customWidth="1"/>
    <col min="25" max="25" width="6" style="1" customWidth="1"/>
    <col min="26" max="27" width="4.5703125" style="1" customWidth="1"/>
    <col min="28" max="28" width="6" style="1" customWidth="1"/>
    <col min="29" max="30" width="4.5703125" style="1" customWidth="1"/>
    <col min="31" max="31" width="5.5703125" style="1" customWidth="1"/>
    <col min="32" max="32" width="6" style="1" customWidth="1"/>
    <col min="33" max="33" width="8.85546875" style="1" customWidth="1"/>
    <col min="34" max="34" width="8.7109375" style="1" customWidth="1"/>
    <col min="35" max="35" width="10" style="1" customWidth="1"/>
    <col min="36" max="36" width="11" style="1" hidden="1" customWidth="1"/>
    <col min="37" max="37" width="15.85546875" style="1" hidden="1" customWidth="1"/>
    <col min="38" max="38" width="12.42578125" style="1" customWidth="1"/>
    <col min="39" max="16384" width="9.140625" style="1"/>
  </cols>
  <sheetData>
    <row r="1" spans="1:38" ht="20.100000000000001" customHeight="1" x14ac:dyDescent="0.2">
      <c r="A1" s="35" t="s">
        <v>12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</row>
    <row r="2" spans="1:38" ht="20.100000000000001" customHeight="1" x14ac:dyDescent="0.2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</row>
    <row r="3" spans="1:38" ht="18.75" customHeight="1" x14ac:dyDescent="0.2">
      <c r="A3" s="37" t="s">
        <v>11</v>
      </c>
      <c r="B3" s="39" t="s">
        <v>14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1"/>
      <c r="AG3" s="42" t="s">
        <v>10</v>
      </c>
      <c r="AH3" s="44" t="s">
        <v>0</v>
      </c>
      <c r="AI3" s="27" t="s">
        <v>1</v>
      </c>
      <c r="AJ3" s="31" t="s">
        <v>2</v>
      </c>
      <c r="AK3" s="33" t="s">
        <v>3</v>
      </c>
      <c r="AL3" s="29" t="s">
        <v>42</v>
      </c>
    </row>
    <row r="4" spans="1:38" ht="93" customHeight="1" x14ac:dyDescent="0.2">
      <c r="A4" s="38"/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F4" s="2">
        <v>31</v>
      </c>
      <c r="AG4" s="43"/>
      <c r="AH4" s="45"/>
      <c r="AI4" s="28"/>
      <c r="AJ4" s="32"/>
      <c r="AK4" s="34"/>
      <c r="AL4" s="30"/>
    </row>
    <row r="5" spans="1:38" ht="20.100000000000001" customHeight="1" x14ac:dyDescent="0.2">
      <c r="A5" s="4" t="s">
        <v>4</v>
      </c>
      <c r="B5" s="6">
        <v>0</v>
      </c>
      <c r="C5" s="6">
        <v>0</v>
      </c>
      <c r="D5" s="6">
        <v>0</v>
      </c>
      <c r="E5" s="6">
        <v>0</v>
      </c>
      <c r="F5" s="6">
        <v>0</v>
      </c>
      <c r="G5" s="6">
        <v>0.8</v>
      </c>
      <c r="H5" s="6">
        <v>0</v>
      </c>
      <c r="I5" s="6">
        <v>3.6</v>
      </c>
      <c r="J5" s="6">
        <v>0.6</v>
      </c>
      <c r="K5" s="6">
        <v>0</v>
      </c>
      <c r="L5" s="6">
        <v>1</v>
      </c>
      <c r="M5" s="6">
        <v>0</v>
      </c>
      <c r="N5" s="6">
        <v>1.2</v>
      </c>
      <c r="O5" s="6">
        <v>0</v>
      </c>
      <c r="P5" s="6">
        <v>0</v>
      </c>
      <c r="Q5" s="6">
        <v>0.2</v>
      </c>
      <c r="R5" s="6">
        <v>0.4</v>
      </c>
      <c r="S5" s="6">
        <v>10.4</v>
      </c>
      <c r="T5" s="6">
        <v>0</v>
      </c>
      <c r="U5" s="6">
        <v>0.4</v>
      </c>
      <c r="V5" s="6">
        <v>0.4</v>
      </c>
      <c r="W5" s="6">
        <v>0</v>
      </c>
      <c r="X5" s="6">
        <v>0</v>
      </c>
      <c r="Y5" s="6">
        <v>0</v>
      </c>
      <c r="Z5" s="6">
        <v>0.4</v>
      </c>
      <c r="AA5" s="6">
        <v>0.8</v>
      </c>
      <c r="AB5" s="6">
        <v>0</v>
      </c>
      <c r="AC5" s="6">
        <v>0</v>
      </c>
      <c r="AD5" s="7">
        <v>0</v>
      </c>
      <c r="AE5" s="6">
        <v>0</v>
      </c>
      <c r="AF5" s="8">
        <v>0</v>
      </c>
      <c r="AG5" s="9">
        <f>SUM(B5:AF5)</f>
        <v>20.2</v>
      </c>
      <c r="AH5" s="13">
        <f>'EKİM 2016'!AG5+'KASIM 2016'!AG5+'ARALIK 2016'!AG5+AG5</f>
        <v>81.7</v>
      </c>
      <c r="AI5" s="11">
        <f>SUM(AG5)</f>
        <v>20.2</v>
      </c>
      <c r="AJ5" s="10"/>
      <c r="AK5" s="5"/>
      <c r="AL5" s="12"/>
    </row>
    <row r="6" spans="1:38" ht="20.100000000000001" customHeight="1" x14ac:dyDescent="0.2">
      <c r="A6" s="4" t="s">
        <v>5</v>
      </c>
      <c r="B6" s="6">
        <v>-7.4</v>
      </c>
      <c r="C6" s="6">
        <v>-10.199999999999999</v>
      </c>
      <c r="D6" s="6">
        <v>-11.4</v>
      </c>
      <c r="E6" s="6">
        <v>-8.8000000000000007</v>
      </c>
      <c r="F6" s="6">
        <v>0.5</v>
      </c>
      <c r="G6" s="6">
        <v>1.8</v>
      </c>
      <c r="H6" s="6">
        <v>-0.6</v>
      </c>
      <c r="I6" s="6">
        <v>-6.2</v>
      </c>
      <c r="J6" s="6">
        <v>-10.3</v>
      </c>
      <c r="K6" s="6">
        <v>-5.8</v>
      </c>
      <c r="L6" s="6">
        <v>-2.2000000000000002</v>
      </c>
      <c r="M6" s="6">
        <v>-3.8</v>
      </c>
      <c r="N6" s="6">
        <v>-8.5</v>
      </c>
      <c r="O6" s="6">
        <v>-6.6</v>
      </c>
      <c r="P6" s="6">
        <v>-2.6</v>
      </c>
      <c r="Q6" s="6">
        <v>-0.1</v>
      </c>
      <c r="R6" s="6">
        <v>1</v>
      </c>
      <c r="S6" s="6">
        <v>0.8</v>
      </c>
      <c r="T6" s="6">
        <v>-1.9</v>
      </c>
      <c r="U6" s="6">
        <v>-1</v>
      </c>
      <c r="V6" s="6">
        <v>-3.2</v>
      </c>
      <c r="W6" s="6">
        <v>-6</v>
      </c>
      <c r="X6" s="6">
        <v>-7.7</v>
      </c>
      <c r="Y6" s="6">
        <v>-5.3</v>
      </c>
      <c r="Z6" s="6">
        <v>-2</v>
      </c>
      <c r="AA6" s="6">
        <v>-4.8</v>
      </c>
      <c r="AB6" s="6">
        <v>-7.5</v>
      </c>
      <c r="AC6" s="6">
        <v>-6.6</v>
      </c>
      <c r="AD6" s="6">
        <v>-8.5</v>
      </c>
      <c r="AE6" s="6">
        <v>-9.3000000000000007</v>
      </c>
      <c r="AF6" s="8">
        <v>-10.3</v>
      </c>
      <c r="AG6" s="9"/>
      <c r="AH6" s="13"/>
      <c r="AI6" s="11"/>
      <c r="AJ6" s="10"/>
      <c r="AK6" s="5"/>
      <c r="AL6" s="14">
        <f>AVERAGE(B6:AF6)</f>
        <v>-4.9838709677419351</v>
      </c>
    </row>
    <row r="7" spans="1:38" ht="20.100000000000001" customHeight="1" x14ac:dyDescent="0.2">
      <c r="A7" s="4" t="s">
        <v>6</v>
      </c>
      <c r="B7" s="6">
        <v>-1</v>
      </c>
      <c r="C7" s="6">
        <v>-8.4</v>
      </c>
      <c r="D7" s="6">
        <v>-6.5</v>
      </c>
      <c r="E7" s="6">
        <v>-5.5</v>
      </c>
      <c r="F7" s="6">
        <v>3.5</v>
      </c>
      <c r="G7" s="6">
        <v>3.6</v>
      </c>
      <c r="H7" s="6">
        <v>2.1</v>
      </c>
      <c r="I7" s="6">
        <v>-3.7</v>
      </c>
      <c r="J7" s="6">
        <v>-4.2</v>
      </c>
      <c r="K7" s="6">
        <v>-4.0999999999999996</v>
      </c>
      <c r="L7" s="6">
        <v>1.8</v>
      </c>
      <c r="M7" s="6">
        <v>1</v>
      </c>
      <c r="N7" s="6">
        <v>-1.4</v>
      </c>
      <c r="O7" s="6">
        <v>-3</v>
      </c>
      <c r="P7" s="6">
        <v>-0.2</v>
      </c>
      <c r="Q7" s="6">
        <v>2.2000000000000002</v>
      </c>
      <c r="R7" s="6">
        <v>2.7</v>
      </c>
      <c r="S7" s="6">
        <v>3.7</v>
      </c>
      <c r="T7" s="6">
        <v>0.2</v>
      </c>
      <c r="U7" s="6">
        <v>1</v>
      </c>
      <c r="V7" s="6">
        <v>0.4</v>
      </c>
      <c r="W7" s="6">
        <v>-1</v>
      </c>
      <c r="X7" s="6">
        <v>-3.8</v>
      </c>
      <c r="Y7" s="6">
        <v>-2.6</v>
      </c>
      <c r="Z7" s="6">
        <v>-0.1</v>
      </c>
      <c r="AA7" s="6">
        <v>-2.1</v>
      </c>
      <c r="AB7" s="20">
        <v>-3.8</v>
      </c>
      <c r="AC7" s="6">
        <v>-3.5</v>
      </c>
      <c r="AD7" s="6">
        <v>-1.8</v>
      </c>
      <c r="AE7" s="6">
        <v>-3.4</v>
      </c>
      <c r="AF7" s="8">
        <v>-4.9000000000000004</v>
      </c>
      <c r="AG7" s="9"/>
      <c r="AH7" s="13"/>
      <c r="AI7" s="11"/>
      <c r="AJ7" s="10"/>
      <c r="AK7" s="5"/>
      <c r="AL7" s="14">
        <f>AVERAGE(B7:AF7)</f>
        <v>-1.3806451612903226</v>
      </c>
    </row>
    <row r="8" spans="1:38" ht="20.100000000000001" customHeight="1" x14ac:dyDescent="0.2">
      <c r="A8" s="4" t="s">
        <v>7</v>
      </c>
      <c r="B8" s="6">
        <v>-8.1999999999999993</v>
      </c>
      <c r="C8" s="6">
        <v>-14.5</v>
      </c>
      <c r="D8" s="6">
        <v>-16.5</v>
      </c>
      <c r="E8" s="6">
        <v>-12.7</v>
      </c>
      <c r="F8" s="6">
        <v>-9.3000000000000007</v>
      </c>
      <c r="G8" s="6">
        <v>0.5</v>
      </c>
      <c r="H8" s="6">
        <v>0</v>
      </c>
      <c r="I8" s="6">
        <v>-5.9</v>
      </c>
      <c r="J8" s="6">
        <v>-8.6999999999999993</v>
      </c>
      <c r="K8" s="6">
        <v>-17.399999999999999</v>
      </c>
      <c r="L8" s="6">
        <v>-4.0999999999999996</v>
      </c>
      <c r="M8" s="6">
        <v>-10.4</v>
      </c>
      <c r="N8" s="6">
        <v>-12.4</v>
      </c>
      <c r="O8" s="6">
        <v>-14</v>
      </c>
      <c r="P8" s="6">
        <v>-7.8</v>
      </c>
      <c r="Q8" s="6">
        <v>-4</v>
      </c>
      <c r="R8" s="6">
        <v>0.2</v>
      </c>
      <c r="S8" s="6">
        <v>0</v>
      </c>
      <c r="T8" s="6">
        <v>-3.9</v>
      </c>
      <c r="U8" s="6">
        <v>-5</v>
      </c>
      <c r="V8" s="6">
        <v>-2.2000000000000002</v>
      </c>
      <c r="W8" s="6">
        <v>-10</v>
      </c>
      <c r="X8" s="6">
        <v>-11.1</v>
      </c>
      <c r="Y8" s="6">
        <v>-11.2</v>
      </c>
      <c r="Z8" s="6">
        <v>-3.6</v>
      </c>
      <c r="AA8" s="6">
        <v>-3.8</v>
      </c>
      <c r="AB8" s="20">
        <v>-10.7</v>
      </c>
      <c r="AC8" s="6">
        <v>-8.9</v>
      </c>
      <c r="AD8" s="6">
        <v>-8.1999999999999993</v>
      </c>
      <c r="AE8" s="6">
        <v>-15.2</v>
      </c>
      <c r="AF8" s="8">
        <v>-15.9</v>
      </c>
      <c r="AG8" s="9"/>
      <c r="AH8" s="13"/>
      <c r="AI8" s="11"/>
      <c r="AJ8" s="10"/>
      <c r="AK8" s="5"/>
      <c r="AL8" s="14">
        <f>AVERAGE(B8:AF8)</f>
        <v>-8.2225806451612904</v>
      </c>
    </row>
    <row r="9" spans="1:38" ht="20.100000000000001" customHeight="1" x14ac:dyDescent="0.2">
      <c r="A9" s="4" t="s">
        <v>43</v>
      </c>
      <c r="B9" s="6">
        <v>77.599999999999994</v>
      </c>
      <c r="C9" s="6">
        <v>80.599999999999994</v>
      </c>
      <c r="D9" s="6">
        <v>78.400000000000006</v>
      </c>
      <c r="E9" s="6">
        <v>75.900000000000006</v>
      </c>
      <c r="F9" s="6">
        <v>76.5</v>
      </c>
      <c r="G9" s="6">
        <v>71.599999999999994</v>
      </c>
      <c r="H9" s="6">
        <v>76.3</v>
      </c>
      <c r="I9" s="6">
        <v>78</v>
      </c>
      <c r="J9" s="6">
        <v>72.599999999999994</v>
      </c>
      <c r="K9" s="6">
        <v>79.400000000000006</v>
      </c>
      <c r="L9" s="6">
        <v>70.099999999999994</v>
      </c>
      <c r="M9" s="6">
        <v>76.2</v>
      </c>
      <c r="N9" s="6">
        <v>74.2</v>
      </c>
      <c r="O9" s="6">
        <v>77.099999999999994</v>
      </c>
      <c r="P9" s="6">
        <v>78.7</v>
      </c>
      <c r="Q9" s="6">
        <v>83.4</v>
      </c>
      <c r="R9" s="6">
        <v>85.9</v>
      </c>
      <c r="S9" s="6">
        <v>94.4</v>
      </c>
      <c r="T9" s="6">
        <v>98.3</v>
      </c>
      <c r="U9" s="6">
        <v>98.1</v>
      </c>
      <c r="V9" s="6">
        <v>73.8</v>
      </c>
      <c r="W9" s="6">
        <v>77.099999999999994</v>
      </c>
      <c r="X9" s="6">
        <v>81.3</v>
      </c>
      <c r="Y9" s="6">
        <v>87</v>
      </c>
      <c r="Z9" s="6">
        <v>96.2</v>
      </c>
      <c r="AA9" s="6">
        <v>62.2</v>
      </c>
      <c r="AB9" s="20">
        <v>57.4</v>
      </c>
      <c r="AC9" s="6">
        <v>69.2</v>
      </c>
      <c r="AD9" s="6">
        <v>67.099999999999994</v>
      </c>
      <c r="AE9" s="6">
        <v>71.2</v>
      </c>
      <c r="AF9" s="8">
        <v>54.5</v>
      </c>
      <c r="AG9" s="9"/>
      <c r="AH9" s="13"/>
      <c r="AI9" s="11"/>
      <c r="AJ9" s="10"/>
      <c r="AK9" s="5"/>
      <c r="AL9" s="14">
        <f>AVERAGE(B9:AF9)</f>
        <v>77.42903225806451</v>
      </c>
    </row>
    <row r="10" spans="1:38" ht="20.100000000000001" customHeight="1" x14ac:dyDescent="0.2">
      <c r="A10" s="4" t="s">
        <v>35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20"/>
      <c r="AC10" s="6"/>
      <c r="AD10" s="6"/>
      <c r="AE10" s="6"/>
      <c r="AF10" s="8"/>
      <c r="AG10" s="9"/>
      <c r="AH10" s="13"/>
      <c r="AI10" s="11"/>
      <c r="AJ10" s="10"/>
      <c r="AK10" s="5"/>
      <c r="AL10" s="14">
        <v>-1.02</v>
      </c>
    </row>
    <row r="11" spans="1:38" ht="20.100000000000001" customHeight="1" x14ac:dyDescent="0.2">
      <c r="A11" s="4" t="s">
        <v>36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20"/>
      <c r="AC11" s="6"/>
      <c r="AD11" s="6"/>
      <c r="AE11" s="6"/>
      <c r="AF11" s="8"/>
      <c r="AG11" s="9"/>
      <c r="AH11" s="13"/>
      <c r="AI11" s="11"/>
      <c r="AJ11" s="10"/>
      <c r="AK11" s="5"/>
      <c r="AL11" s="14">
        <v>-0.45</v>
      </c>
    </row>
    <row r="12" spans="1:38" ht="20.100000000000001" customHeight="1" x14ac:dyDescent="0.2">
      <c r="A12" s="4" t="s">
        <v>37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20"/>
      <c r="AC12" s="6"/>
      <c r="AD12" s="6"/>
      <c r="AE12" s="6"/>
      <c r="AF12" s="8"/>
      <c r="AG12" s="9"/>
      <c r="AH12" s="13"/>
      <c r="AI12" s="11"/>
      <c r="AJ12" s="10"/>
      <c r="AK12" s="5"/>
      <c r="AL12" s="14">
        <v>0.13</v>
      </c>
    </row>
    <row r="13" spans="1:38" ht="20.100000000000001" customHeight="1" x14ac:dyDescent="0.2">
      <c r="A13" s="4" t="s">
        <v>38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8"/>
      <c r="AG13" s="9"/>
      <c r="AH13" s="13"/>
      <c r="AI13" s="11"/>
      <c r="AJ13" s="10"/>
      <c r="AK13" s="5"/>
      <c r="AL13" s="14">
        <v>1.73</v>
      </c>
    </row>
    <row r="14" spans="1:38" ht="20.100000000000001" customHeight="1" x14ac:dyDescent="0.2">
      <c r="A14" s="4" t="s">
        <v>39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8"/>
      <c r="AG14" s="9"/>
      <c r="AH14" s="13"/>
      <c r="AI14" s="11"/>
      <c r="AJ14" s="10"/>
      <c r="AK14" s="5"/>
      <c r="AL14" s="14">
        <v>3.7</v>
      </c>
    </row>
    <row r="15" spans="1:38" ht="20.100000000000001" customHeight="1" x14ac:dyDescent="0.2">
      <c r="A15" s="4" t="s">
        <v>40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8"/>
      <c r="AG15" s="9"/>
      <c r="AH15" s="13"/>
      <c r="AI15" s="11"/>
      <c r="AJ15" s="10"/>
      <c r="AK15" s="5"/>
      <c r="AL15" s="14">
        <v>2.7</v>
      </c>
    </row>
    <row r="16" spans="1:38" ht="20.100000000000001" customHeight="1" x14ac:dyDescent="0.2">
      <c r="A16" s="4" t="s">
        <v>41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8"/>
      <c r="AG16" s="9"/>
      <c r="AH16" s="13"/>
      <c r="AI16" s="11"/>
      <c r="AJ16" s="10"/>
      <c r="AK16" s="5"/>
      <c r="AL16" s="14">
        <v>-4.4800000000000004</v>
      </c>
    </row>
    <row r="20" spans="1:41" x14ac:dyDescent="0.2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</row>
    <row r="23" spans="1:41" x14ac:dyDescent="0.2">
      <c r="A23" s="1" t="s">
        <v>29</v>
      </c>
    </row>
    <row r="25" spans="1:41" x14ac:dyDescent="0.2">
      <c r="A25" s="1" t="s">
        <v>30</v>
      </c>
    </row>
    <row r="26" spans="1:41" x14ac:dyDescent="0.2">
      <c r="A26" s="1" t="s">
        <v>33</v>
      </c>
    </row>
    <row r="27" spans="1:41" x14ac:dyDescent="0.2">
      <c r="A27" s="1" t="s">
        <v>31</v>
      </c>
    </row>
    <row r="28" spans="1:41" x14ac:dyDescent="0.2">
      <c r="A28" s="1" t="s">
        <v>32</v>
      </c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</row>
    <row r="30" spans="1:41" x14ac:dyDescent="0.2"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</row>
    <row r="31" spans="1:41" x14ac:dyDescent="0.2"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</row>
    <row r="32" spans="1:41" x14ac:dyDescent="0.2"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</sheetData>
  <mergeCells count="10">
    <mergeCell ref="AJ3:AJ4"/>
    <mergeCell ref="AK3:AK4"/>
    <mergeCell ref="AL3:AL4"/>
    <mergeCell ref="A1:AI1"/>
    <mergeCell ref="A2:AI2"/>
    <mergeCell ref="A3:A4"/>
    <mergeCell ref="B3:AF3"/>
    <mergeCell ref="AG3:AG4"/>
    <mergeCell ref="AH3:AH4"/>
    <mergeCell ref="AI3:AI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2"/>
  <sheetViews>
    <sheetView topLeftCell="G1" zoomScale="90" zoomScaleNormal="90" workbookViewId="0">
      <selection activeCell="AI5" sqref="AI5"/>
    </sheetView>
  </sheetViews>
  <sheetFormatPr defaultRowHeight="12.75" x14ac:dyDescent="0.2"/>
  <cols>
    <col min="1" max="1" width="29" style="1" customWidth="1"/>
    <col min="2" max="2" width="5.7109375" style="1" customWidth="1"/>
    <col min="3" max="3" width="6" style="1" customWidth="1"/>
    <col min="4" max="4" width="6.42578125" style="1" customWidth="1"/>
    <col min="5" max="5" width="6.28515625" style="1" customWidth="1"/>
    <col min="6" max="9" width="4.5703125" style="1" customWidth="1"/>
    <col min="10" max="10" width="6.140625" style="1" customWidth="1"/>
    <col min="11" max="11" width="5.42578125" style="1" customWidth="1"/>
    <col min="12" max="12" width="4.5703125" style="1" customWidth="1"/>
    <col min="13" max="13" width="5.5703125" style="1" customWidth="1"/>
    <col min="14" max="14" width="6" style="1" customWidth="1"/>
    <col min="15" max="15" width="5.140625" style="1" customWidth="1"/>
    <col min="16" max="16" width="5.5703125" style="1" customWidth="1"/>
    <col min="17" max="17" width="6" style="1" customWidth="1"/>
    <col min="18" max="18" width="5.140625" style="1" customWidth="1"/>
    <col min="19" max="19" width="5.42578125" style="1" customWidth="1"/>
    <col min="20" max="20" width="5.140625" style="1" customWidth="1"/>
    <col min="21" max="22" width="4.5703125" style="1" customWidth="1"/>
    <col min="23" max="23" width="6.5703125" style="1" customWidth="1"/>
    <col min="24" max="24" width="5.85546875" style="1" customWidth="1"/>
    <col min="25" max="25" width="6" style="1" customWidth="1"/>
    <col min="26" max="27" width="4.5703125" style="1" customWidth="1"/>
    <col min="28" max="28" width="6" style="1" customWidth="1"/>
    <col min="29" max="30" width="4.5703125" style="1" customWidth="1"/>
    <col min="31" max="31" width="5.5703125" style="1" customWidth="1"/>
    <col min="32" max="32" width="6" style="1" customWidth="1"/>
    <col min="33" max="33" width="8.85546875" style="1" customWidth="1"/>
    <col min="34" max="34" width="8.7109375" style="1" customWidth="1"/>
    <col min="35" max="35" width="10" style="1" customWidth="1"/>
    <col min="36" max="36" width="11" style="1" hidden="1" customWidth="1"/>
    <col min="37" max="37" width="15.85546875" style="1" hidden="1" customWidth="1"/>
    <col min="38" max="38" width="12.42578125" style="1" customWidth="1"/>
    <col min="39" max="16384" width="9.140625" style="1"/>
  </cols>
  <sheetData>
    <row r="1" spans="1:38" ht="20.100000000000001" customHeight="1" x14ac:dyDescent="0.2">
      <c r="A1" s="35" t="s">
        <v>12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</row>
    <row r="2" spans="1:38" ht="20.100000000000001" customHeight="1" x14ac:dyDescent="0.2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</row>
    <row r="3" spans="1:38" ht="18.75" customHeight="1" x14ac:dyDescent="0.2">
      <c r="A3" s="37" t="s">
        <v>11</v>
      </c>
      <c r="B3" s="39" t="s">
        <v>44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1"/>
      <c r="AG3" s="42" t="s">
        <v>10</v>
      </c>
      <c r="AH3" s="44" t="s">
        <v>0</v>
      </c>
      <c r="AI3" s="27" t="s">
        <v>1</v>
      </c>
      <c r="AJ3" s="31" t="s">
        <v>2</v>
      </c>
      <c r="AK3" s="33" t="s">
        <v>3</v>
      </c>
      <c r="AL3" s="29" t="s">
        <v>42</v>
      </c>
    </row>
    <row r="4" spans="1:38" ht="93" customHeight="1" x14ac:dyDescent="0.2">
      <c r="A4" s="38"/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F4" s="2">
        <v>31</v>
      </c>
      <c r="AG4" s="43"/>
      <c r="AH4" s="45"/>
      <c r="AI4" s="28"/>
      <c r="AJ4" s="32"/>
      <c r="AK4" s="34"/>
      <c r="AL4" s="30"/>
    </row>
    <row r="5" spans="1:38" ht="20.100000000000001" customHeight="1" x14ac:dyDescent="0.2">
      <c r="A5" s="4" t="s">
        <v>4</v>
      </c>
      <c r="B5" s="6">
        <v>0</v>
      </c>
      <c r="C5" s="6">
        <v>0</v>
      </c>
      <c r="D5" s="6">
        <v>0</v>
      </c>
      <c r="E5" s="6">
        <v>0</v>
      </c>
      <c r="F5" s="6">
        <v>1.2</v>
      </c>
      <c r="G5" s="6">
        <v>2.2000000000000002</v>
      </c>
      <c r="H5" s="6">
        <v>0.2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6">
        <v>0</v>
      </c>
      <c r="V5" s="6">
        <v>1</v>
      </c>
      <c r="W5" s="6">
        <v>0.4</v>
      </c>
      <c r="X5" s="6">
        <v>0.4</v>
      </c>
      <c r="Y5" s="6">
        <v>0</v>
      </c>
      <c r="Z5" s="6">
        <v>0</v>
      </c>
      <c r="AA5" s="6">
        <v>0</v>
      </c>
      <c r="AB5" s="6">
        <v>0</v>
      </c>
      <c r="AC5" s="6">
        <v>0</v>
      </c>
      <c r="AD5" s="7"/>
      <c r="AE5" s="6"/>
      <c r="AF5" s="8"/>
      <c r="AG5" s="9">
        <f>SUM(B5:AC5)</f>
        <v>5.4000000000000012</v>
      </c>
      <c r="AH5" s="13">
        <f>'EKİM 2016'!AG5+'KASIM 2016'!AG5+'ARALIK 2016'!AG5+'OCAK 2017'!AG5+AG5</f>
        <v>87.100000000000009</v>
      </c>
      <c r="AI5" s="11">
        <f>'OCAK 2017'!AI5+AG5</f>
        <v>25.6</v>
      </c>
      <c r="AJ5" s="10"/>
      <c r="AK5" s="5"/>
      <c r="AL5" s="12"/>
    </row>
    <row r="6" spans="1:38" ht="20.100000000000001" customHeight="1" x14ac:dyDescent="0.2">
      <c r="A6" s="4" t="s">
        <v>5</v>
      </c>
      <c r="B6" s="22">
        <v>-12.2</v>
      </c>
      <c r="C6" s="22">
        <v>-11.9</v>
      </c>
      <c r="D6" s="22">
        <v>-6.9</v>
      </c>
      <c r="E6" s="22">
        <v>-0.1</v>
      </c>
      <c r="F6" s="22">
        <v>2</v>
      </c>
      <c r="G6" s="22">
        <v>3.9</v>
      </c>
      <c r="H6" s="22">
        <v>1</v>
      </c>
      <c r="I6" s="22">
        <v>1.6</v>
      </c>
      <c r="J6" s="22">
        <v>2</v>
      </c>
      <c r="K6" s="22">
        <v>0.3</v>
      </c>
      <c r="L6" s="22">
        <v>0.7</v>
      </c>
      <c r="M6" s="22">
        <v>-3.7</v>
      </c>
      <c r="N6" s="22">
        <v>-5.0999999999999996</v>
      </c>
      <c r="O6" s="22">
        <v>-5.9</v>
      </c>
      <c r="P6" s="22">
        <v>-4.9000000000000004</v>
      </c>
      <c r="Q6" s="22">
        <v>-4.4000000000000004</v>
      </c>
      <c r="R6" s="22">
        <v>-4.8</v>
      </c>
      <c r="S6" s="22">
        <v>-1.4</v>
      </c>
      <c r="T6" s="22">
        <v>0.8</v>
      </c>
      <c r="U6" s="22">
        <v>2.4</v>
      </c>
      <c r="V6" s="22">
        <v>2.7</v>
      </c>
      <c r="W6" s="22">
        <v>2.7</v>
      </c>
      <c r="X6" s="22">
        <v>3.5</v>
      </c>
      <c r="Y6" s="22">
        <v>5.7</v>
      </c>
      <c r="Z6" s="22">
        <v>6.3</v>
      </c>
      <c r="AA6" s="22">
        <v>4.9000000000000004</v>
      </c>
      <c r="AB6" s="22">
        <v>4.3</v>
      </c>
      <c r="AC6" s="22">
        <v>7.7</v>
      </c>
      <c r="AD6" s="6"/>
      <c r="AE6" s="6"/>
      <c r="AF6" s="8"/>
      <c r="AG6" s="9"/>
      <c r="AH6" s="13"/>
      <c r="AI6" s="11"/>
      <c r="AJ6" s="10"/>
      <c r="AK6" s="5"/>
      <c r="AL6" s="14">
        <f>AVERAGE(B6:AC6)</f>
        <v>-0.31428571428571395</v>
      </c>
    </row>
    <row r="7" spans="1:38" ht="20.100000000000001" customHeight="1" x14ac:dyDescent="0.2">
      <c r="A7" s="4" t="s">
        <v>6</v>
      </c>
      <c r="B7" s="6">
        <v>-15.6</v>
      </c>
      <c r="C7" s="6">
        <v>-17.5</v>
      </c>
      <c r="D7" s="6">
        <v>-15.1</v>
      </c>
      <c r="E7" s="6">
        <v>-6.7</v>
      </c>
      <c r="F7" s="6">
        <v>0.2</v>
      </c>
      <c r="G7" s="6">
        <v>1.2</v>
      </c>
      <c r="H7" s="6">
        <v>-1.1000000000000001</v>
      </c>
      <c r="I7" s="6">
        <v>-0.3</v>
      </c>
      <c r="J7" s="6">
        <v>-0.7</v>
      </c>
      <c r="K7" s="6">
        <v>-2.2000000000000002</v>
      </c>
      <c r="L7" s="6">
        <v>0.2</v>
      </c>
      <c r="M7" s="6">
        <v>-3.7</v>
      </c>
      <c r="N7" s="6">
        <v>-6.8</v>
      </c>
      <c r="O7" s="6">
        <v>-8.8000000000000007</v>
      </c>
      <c r="P7" s="6">
        <v>-8.9</v>
      </c>
      <c r="Q7" s="6">
        <v>-6.2</v>
      </c>
      <c r="R7" s="6">
        <v>-10.4</v>
      </c>
      <c r="S7" s="6">
        <v>-9.6999999999999993</v>
      </c>
      <c r="T7" s="6">
        <v>-5.3</v>
      </c>
      <c r="U7" s="6">
        <v>-4.5</v>
      </c>
      <c r="V7" s="6">
        <v>0.9</v>
      </c>
      <c r="W7" s="6">
        <v>-0.9</v>
      </c>
      <c r="X7" s="6">
        <v>-2.4</v>
      </c>
      <c r="Y7" s="6">
        <v>-1.9</v>
      </c>
      <c r="Z7" s="6">
        <v>-0.6</v>
      </c>
      <c r="AA7" s="6">
        <v>2.8</v>
      </c>
      <c r="AB7" s="20">
        <v>-2.8</v>
      </c>
      <c r="AC7" s="6">
        <v>0.6</v>
      </c>
      <c r="AD7" s="6"/>
      <c r="AE7" s="6"/>
      <c r="AF7" s="8"/>
      <c r="AG7" s="9"/>
      <c r="AH7" s="13"/>
      <c r="AI7" s="11"/>
      <c r="AJ7" s="10"/>
      <c r="AK7" s="5"/>
      <c r="AL7" s="14">
        <f>AVERAGE(B7:AC7)</f>
        <v>-4.507142857142858</v>
      </c>
    </row>
    <row r="8" spans="1:38" ht="20.100000000000001" customHeight="1" x14ac:dyDescent="0.2">
      <c r="A8" s="4" t="s">
        <v>7</v>
      </c>
      <c r="B8" s="6">
        <v>-4.3</v>
      </c>
      <c r="C8" s="6">
        <v>-4.9000000000000004</v>
      </c>
      <c r="D8" s="6">
        <v>-0.3</v>
      </c>
      <c r="E8" s="6">
        <v>3.3</v>
      </c>
      <c r="F8" s="6">
        <v>3.7</v>
      </c>
      <c r="G8" s="6">
        <v>9</v>
      </c>
      <c r="H8" s="6">
        <v>4.7</v>
      </c>
      <c r="I8" s="6">
        <v>4</v>
      </c>
      <c r="J8" s="6">
        <v>7.2</v>
      </c>
      <c r="K8" s="6">
        <v>2.7</v>
      </c>
      <c r="L8" s="6">
        <v>2.6</v>
      </c>
      <c r="M8" s="6">
        <v>-2.4</v>
      </c>
      <c r="N8" s="6">
        <v>-1.8</v>
      </c>
      <c r="O8" s="6">
        <v>-1.7</v>
      </c>
      <c r="P8" s="6">
        <v>-2.6</v>
      </c>
      <c r="Q8" s="6">
        <v>0</v>
      </c>
      <c r="R8" s="6">
        <v>1.4</v>
      </c>
      <c r="S8" s="6">
        <v>8</v>
      </c>
      <c r="T8" s="6">
        <v>6.9</v>
      </c>
      <c r="U8" s="6">
        <v>9</v>
      </c>
      <c r="V8" s="6">
        <v>6.9</v>
      </c>
      <c r="W8" s="6">
        <v>5.8</v>
      </c>
      <c r="X8" s="6">
        <v>10.3</v>
      </c>
      <c r="Y8" s="6">
        <v>13.9</v>
      </c>
      <c r="Z8" s="6">
        <v>13.7</v>
      </c>
      <c r="AA8" s="6">
        <v>10.1</v>
      </c>
      <c r="AB8" s="20">
        <v>12.1</v>
      </c>
      <c r="AC8" s="6">
        <v>13.8</v>
      </c>
      <c r="AD8" s="6"/>
      <c r="AE8" s="6"/>
      <c r="AF8" s="8"/>
      <c r="AG8" s="9"/>
      <c r="AH8" s="13"/>
      <c r="AI8" s="11"/>
      <c r="AJ8" s="10"/>
      <c r="AK8" s="5"/>
      <c r="AL8" s="14">
        <f>AVERAGE(B8:AC8)</f>
        <v>4.6821428571428569</v>
      </c>
    </row>
    <row r="9" spans="1:38" ht="20.100000000000001" customHeight="1" x14ac:dyDescent="0.2">
      <c r="A9" s="4" t="s">
        <v>43</v>
      </c>
      <c r="B9" s="6">
        <v>58.8</v>
      </c>
      <c r="C9" s="6">
        <v>59.8</v>
      </c>
      <c r="D9" s="6">
        <v>61.9</v>
      </c>
      <c r="E9" s="6">
        <v>73</v>
      </c>
      <c r="F9" s="6">
        <v>87.4</v>
      </c>
      <c r="G9" s="6">
        <v>77.7</v>
      </c>
      <c r="H9" s="6">
        <v>93.4</v>
      </c>
      <c r="I9" s="6">
        <v>86</v>
      </c>
      <c r="J9" s="6">
        <v>77.400000000000006</v>
      </c>
      <c r="K9" s="6">
        <v>96.9</v>
      </c>
      <c r="L9" s="6">
        <v>89.5</v>
      </c>
      <c r="M9" s="6">
        <v>64.8</v>
      </c>
      <c r="N9" s="6">
        <v>55.9</v>
      </c>
      <c r="O9" s="6">
        <v>57.7</v>
      </c>
      <c r="P9" s="6">
        <v>68.3</v>
      </c>
      <c r="Q9" s="6">
        <v>61</v>
      </c>
      <c r="R9" s="6">
        <v>61.1</v>
      </c>
      <c r="S9" s="6">
        <v>61.2</v>
      </c>
      <c r="T9" s="6">
        <v>65.3</v>
      </c>
      <c r="U9" s="6">
        <v>69.2</v>
      </c>
      <c r="V9" s="6">
        <v>84.4</v>
      </c>
      <c r="W9" s="6">
        <v>72.7</v>
      </c>
      <c r="X9" s="6">
        <v>61.4</v>
      </c>
      <c r="Y9" s="6">
        <v>51.9</v>
      </c>
      <c r="Z9" s="6">
        <v>59</v>
      </c>
      <c r="AA9" s="6">
        <v>71.2</v>
      </c>
      <c r="AB9" s="20">
        <v>77.900000000000006</v>
      </c>
      <c r="AC9" s="6">
        <v>57</v>
      </c>
      <c r="AD9" s="6"/>
      <c r="AE9" s="6"/>
      <c r="AF9" s="8"/>
      <c r="AG9" s="9"/>
      <c r="AH9" s="13"/>
      <c r="AI9" s="11"/>
      <c r="AJ9" s="10"/>
      <c r="AK9" s="5"/>
      <c r="AL9" s="14">
        <f>AVERAGE(B9:AC9)</f>
        <v>70.064285714285717</v>
      </c>
    </row>
    <row r="10" spans="1:38" ht="20.100000000000001" customHeight="1" x14ac:dyDescent="0.2">
      <c r="A10" s="4" t="s">
        <v>35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20"/>
      <c r="AC10" s="6"/>
      <c r="AD10" s="6"/>
      <c r="AE10" s="6"/>
      <c r="AF10" s="8"/>
      <c r="AG10" s="9"/>
      <c r="AH10" s="13"/>
      <c r="AI10" s="11"/>
      <c r="AJ10" s="10"/>
      <c r="AK10" s="5"/>
      <c r="AL10" s="14">
        <v>-0.40714285714285708</v>
      </c>
    </row>
    <row r="11" spans="1:38" ht="20.100000000000001" customHeight="1" x14ac:dyDescent="0.2">
      <c r="A11" s="4" t="s">
        <v>36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20"/>
      <c r="AC11" s="6"/>
      <c r="AD11" s="6"/>
      <c r="AE11" s="6"/>
      <c r="AF11" s="8"/>
      <c r="AG11" s="9"/>
      <c r="AH11" s="13"/>
      <c r="AI11" s="11"/>
      <c r="AJ11" s="10"/>
      <c r="AK11" s="5"/>
      <c r="AL11" s="14">
        <v>0.61071428571428577</v>
      </c>
    </row>
    <row r="12" spans="1:38" ht="20.100000000000001" customHeight="1" x14ac:dyDescent="0.2">
      <c r="A12" s="4" t="s">
        <v>37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20"/>
      <c r="AC12" s="6"/>
      <c r="AD12" s="6"/>
      <c r="AE12" s="6"/>
      <c r="AF12" s="8"/>
      <c r="AG12" s="9"/>
      <c r="AH12" s="13"/>
      <c r="AI12" s="11"/>
      <c r="AJ12" s="10"/>
      <c r="AK12" s="5"/>
      <c r="AL12" s="14">
        <v>1.7071428571428573</v>
      </c>
    </row>
    <row r="13" spans="1:38" ht="20.100000000000001" customHeight="1" x14ac:dyDescent="0.2">
      <c r="A13" s="4" t="s">
        <v>38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8"/>
      <c r="AG13" s="9"/>
      <c r="AH13" s="13"/>
      <c r="AI13" s="11"/>
      <c r="AJ13" s="10"/>
      <c r="AK13" s="5"/>
      <c r="AL13" s="14">
        <v>1.7071428571428573</v>
      </c>
    </row>
    <row r="14" spans="1:38" ht="20.100000000000001" customHeight="1" x14ac:dyDescent="0.2">
      <c r="A14" s="4" t="s">
        <v>39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8"/>
      <c r="AG14" s="9"/>
      <c r="AH14" s="13"/>
      <c r="AI14" s="11"/>
      <c r="AJ14" s="10"/>
      <c r="AK14" s="5"/>
      <c r="AL14" s="14">
        <v>3.1607142857142851</v>
      </c>
    </row>
    <row r="15" spans="1:38" ht="20.100000000000001" customHeight="1" x14ac:dyDescent="0.2">
      <c r="A15" s="4" t="s">
        <v>40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8"/>
      <c r="AG15" s="9"/>
      <c r="AH15" s="13"/>
      <c r="AI15" s="11"/>
      <c r="AJ15" s="10"/>
      <c r="AK15" s="5"/>
      <c r="AL15" s="14">
        <v>2.535714285714286</v>
      </c>
    </row>
    <row r="16" spans="1:38" ht="20.100000000000001" customHeight="1" x14ac:dyDescent="0.2">
      <c r="A16" s="4" t="s">
        <v>41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8"/>
      <c r="AG16" s="9"/>
      <c r="AH16" s="13"/>
      <c r="AI16" s="11"/>
      <c r="AJ16" s="10"/>
      <c r="AK16" s="5"/>
      <c r="AL16" s="14">
        <v>-7.0178571428571432</v>
      </c>
    </row>
    <row r="18" spans="1:41" x14ac:dyDescent="0.2"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</row>
    <row r="19" spans="1:41" x14ac:dyDescent="0.2"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21"/>
    </row>
    <row r="20" spans="1:41" x14ac:dyDescent="0.2">
      <c r="B20" s="15"/>
      <c r="C20" s="15"/>
      <c r="D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</row>
    <row r="21" spans="1:41" x14ac:dyDescent="0.2"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</row>
    <row r="22" spans="1:41" x14ac:dyDescent="0.2"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21"/>
      <c r="AO22" s="15"/>
    </row>
    <row r="23" spans="1:41" x14ac:dyDescent="0.2">
      <c r="A23" s="1" t="s">
        <v>29</v>
      </c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</row>
    <row r="24" spans="1:41" x14ac:dyDescent="0.2"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</row>
    <row r="25" spans="1:41" x14ac:dyDescent="0.2">
      <c r="A25" s="1" t="s">
        <v>30</v>
      </c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</row>
    <row r="26" spans="1:41" x14ac:dyDescent="0.2">
      <c r="A26" s="1" t="s">
        <v>33</v>
      </c>
    </row>
    <row r="27" spans="1:41" x14ac:dyDescent="0.2">
      <c r="A27" s="1" t="s">
        <v>31</v>
      </c>
    </row>
    <row r="28" spans="1:41" x14ac:dyDescent="0.2">
      <c r="A28" s="1" t="s">
        <v>32</v>
      </c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</row>
    <row r="30" spans="1:41" x14ac:dyDescent="0.2"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</row>
    <row r="31" spans="1:41" x14ac:dyDescent="0.2"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</row>
    <row r="32" spans="1:41" x14ac:dyDescent="0.2"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</sheetData>
  <mergeCells count="10">
    <mergeCell ref="AJ3:AJ4"/>
    <mergeCell ref="AK3:AK4"/>
    <mergeCell ref="AL3:AL4"/>
    <mergeCell ref="A1:AI1"/>
    <mergeCell ref="A2:AI2"/>
    <mergeCell ref="A3:A4"/>
    <mergeCell ref="B3:AF3"/>
    <mergeCell ref="AG3:AG4"/>
    <mergeCell ref="AH3:AH4"/>
    <mergeCell ref="AI3:AI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2"/>
  <sheetViews>
    <sheetView topLeftCell="R1" workbookViewId="0">
      <selection activeCell="AI5" sqref="AI5"/>
    </sheetView>
  </sheetViews>
  <sheetFormatPr defaultRowHeight="12.75" x14ac:dyDescent="0.2"/>
  <cols>
    <col min="1" max="1" width="27.42578125" customWidth="1"/>
    <col min="36" max="36" width="13.7109375" customWidth="1"/>
  </cols>
  <sheetData>
    <row r="1" spans="1:37" ht="15.75" x14ac:dyDescent="0.2">
      <c r="A1" s="35" t="s">
        <v>12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1"/>
      <c r="AK1" s="1"/>
    </row>
    <row r="2" spans="1:37" ht="15.75" x14ac:dyDescent="0.2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1"/>
      <c r="AK2" s="1"/>
    </row>
    <row r="3" spans="1:37" ht="27.75" customHeight="1" x14ac:dyDescent="0.2">
      <c r="A3" s="37" t="s">
        <v>11</v>
      </c>
      <c r="B3" s="39" t="s">
        <v>45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1"/>
      <c r="AG3" s="42" t="s">
        <v>10</v>
      </c>
      <c r="AH3" s="44" t="s">
        <v>0</v>
      </c>
      <c r="AI3" s="27" t="s">
        <v>1</v>
      </c>
      <c r="AJ3" s="29" t="s">
        <v>42</v>
      </c>
      <c r="AK3" s="1"/>
    </row>
    <row r="4" spans="1:37" ht="32.25" customHeight="1" x14ac:dyDescent="0.2">
      <c r="A4" s="38"/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F4" s="23">
        <v>31</v>
      </c>
      <c r="AG4" s="43"/>
      <c r="AH4" s="45"/>
      <c r="AI4" s="28"/>
      <c r="AJ4" s="30"/>
      <c r="AK4" s="1"/>
    </row>
    <row r="5" spans="1:37" x14ac:dyDescent="0.2">
      <c r="A5" s="4" t="s">
        <v>4</v>
      </c>
      <c r="B5" s="6">
        <v>0</v>
      </c>
      <c r="C5" s="6">
        <v>0</v>
      </c>
      <c r="D5" s="6">
        <v>1.4</v>
      </c>
      <c r="E5" s="6">
        <v>2.4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9.1999999999999993</v>
      </c>
      <c r="L5" s="6">
        <v>1.8</v>
      </c>
      <c r="M5" s="6">
        <v>2.2000000000000002</v>
      </c>
      <c r="N5" s="6">
        <v>3.4</v>
      </c>
      <c r="O5" s="6">
        <v>6.2</v>
      </c>
      <c r="P5" s="6">
        <v>1.2</v>
      </c>
      <c r="Q5" s="6">
        <v>0</v>
      </c>
      <c r="R5" s="6">
        <v>0.2</v>
      </c>
      <c r="S5" s="6">
        <v>1.2</v>
      </c>
      <c r="T5" s="6">
        <v>0</v>
      </c>
      <c r="U5" s="6">
        <v>2</v>
      </c>
      <c r="V5" s="6">
        <v>0</v>
      </c>
      <c r="W5" s="6">
        <v>0</v>
      </c>
      <c r="X5" s="6">
        <v>0</v>
      </c>
      <c r="Y5" s="6">
        <v>0</v>
      </c>
      <c r="Z5" s="6">
        <v>0</v>
      </c>
      <c r="AA5" s="6">
        <v>0</v>
      </c>
      <c r="AB5" s="6">
        <v>0.2</v>
      </c>
      <c r="AC5" s="6">
        <v>0</v>
      </c>
      <c r="AD5" s="7">
        <v>0</v>
      </c>
      <c r="AE5" s="6">
        <v>0</v>
      </c>
      <c r="AF5" s="8">
        <v>0</v>
      </c>
      <c r="AG5" s="9">
        <f>SUM(B5:AC5)</f>
        <v>31.399999999999995</v>
      </c>
      <c r="AH5" s="13">
        <f>'EKİM 2016'!AG5+'KASIM 2016'!AG5+'ARALIK 2016'!AG5+'OCAK 2017'!AG5+'ŞUBAT 2017'!AG5+AG5</f>
        <v>118.5</v>
      </c>
      <c r="AI5" s="11">
        <f>'OCAK 2017'!AI5+'ŞUBAT 2017'!AG5+AG5</f>
        <v>57</v>
      </c>
      <c r="AJ5" s="12"/>
      <c r="AK5" s="1"/>
    </row>
    <row r="6" spans="1:37" x14ac:dyDescent="0.2">
      <c r="A6" s="4" t="s">
        <v>5</v>
      </c>
      <c r="B6" s="22">
        <v>9.8000000000000007</v>
      </c>
      <c r="C6" s="22">
        <v>7.3</v>
      </c>
      <c r="D6" s="22">
        <v>6.5</v>
      </c>
      <c r="E6" s="22">
        <v>3.8</v>
      </c>
      <c r="F6" s="22">
        <v>2.8</v>
      </c>
      <c r="G6" s="22">
        <v>5.6</v>
      </c>
      <c r="H6" s="22">
        <v>6.4</v>
      </c>
      <c r="I6" s="22">
        <v>6.8</v>
      </c>
      <c r="J6" s="22">
        <v>8.9</v>
      </c>
      <c r="K6" s="22">
        <v>4.5</v>
      </c>
      <c r="L6" s="22">
        <v>5.4</v>
      </c>
      <c r="M6" s="22">
        <v>3</v>
      </c>
      <c r="N6" s="22">
        <v>3.3</v>
      </c>
      <c r="O6" s="22">
        <v>-0.1</v>
      </c>
      <c r="P6" s="22">
        <v>0.4</v>
      </c>
      <c r="Q6" s="22">
        <v>1.2</v>
      </c>
      <c r="R6" s="22">
        <v>-0.3</v>
      </c>
      <c r="S6" s="22">
        <v>-0.2</v>
      </c>
      <c r="T6" s="22">
        <v>3.3</v>
      </c>
      <c r="U6" s="22">
        <v>5.7</v>
      </c>
      <c r="V6" s="22">
        <v>6.3</v>
      </c>
      <c r="W6" s="22">
        <v>6.1</v>
      </c>
      <c r="X6" s="22">
        <v>5.4</v>
      </c>
      <c r="Y6" s="22">
        <v>6.4</v>
      </c>
      <c r="Z6" s="22">
        <v>9.3000000000000007</v>
      </c>
      <c r="AA6" s="22">
        <v>10.1</v>
      </c>
      <c r="AB6" s="22">
        <v>4.8</v>
      </c>
      <c r="AC6" s="22">
        <v>3.7</v>
      </c>
      <c r="AD6" s="6">
        <v>6.6</v>
      </c>
      <c r="AE6" s="6">
        <v>9.6999999999999993</v>
      </c>
      <c r="AF6" s="8">
        <v>8.1</v>
      </c>
      <c r="AG6" s="9"/>
      <c r="AH6" s="13"/>
      <c r="AI6" s="11"/>
      <c r="AJ6" s="14">
        <f>AVERAGE(B6:AF6)</f>
        <v>5.1806451612903217</v>
      </c>
      <c r="AK6" s="1"/>
    </row>
    <row r="7" spans="1:37" x14ac:dyDescent="0.2">
      <c r="A7" s="4" t="s">
        <v>6</v>
      </c>
      <c r="B7" s="6">
        <v>4.0999999999999996</v>
      </c>
      <c r="C7" s="6">
        <v>4.5</v>
      </c>
      <c r="D7" s="6">
        <v>3.4</v>
      </c>
      <c r="E7" s="6">
        <v>1.5</v>
      </c>
      <c r="F7" s="6">
        <v>-3.5</v>
      </c>
      <c r="G7" s="6">
        <v>-2.6</v>
      </c>
      <c r="H7" s="6">
        <v>-0.6</v>
      </c>
      <c r="I7" s="6">
        <v>-0.7</v>
      </c>
      <c r="J7" s="6">
        <v>2</v>
      </c>
      <c r="K7" s="6">
        <v>2.9</v>
      </c>
      <c r="L7" s="6">
        <v>0.5</v>
      </c>
      <c r="M7" s="6">
        <v>1.5</v>
      </c>
      <c r="N7" s="6">
        <v>1.8</v>
      </c>
      <c r="O7" s="6">
        <v>-0.5</v>
      </c>
      <c r="P7" s="6">
        <v>-1.5</v>
      </c>
      <c r="Q7" s="6">
        <v>-0.5</v>
      </c>
      <c r="R7" s="6">
        <v>-2</v>
      </c>
      <c r="S7" s="6">
        <v>-3.8</v>
      </c>
      <c r="T7" s="6">
        <v>-4.4000000000000004</v>
      </c>
      <c r="U7" s="6">
        <v>2.2999999999999998</v>
      </c>
      <c r="V7" s="6">
        <v>1.2</v>
      </c>
      <c r="W7" s="6">
        <v>0</v>
      </c>
      <c r="X7" s="6">
        <v>-3</v>
      </c>
      <c r="Y7" s="6">
        <v>-2.8</v>
      </c>
      <c r="Z7" s="6">
        <v>0.3</v>
      </c>
      <c r="AA7" s="6">
        <v>2.5</v>
      </c>
      <c r="AB7" s="20">
        <v>3.2</v>
      </c>
      <c r="AC7" s="6">
        <v>-4.2</v>
      </c>
      <c r="AD7" s="6">
        <v>-1.8</v>
      </c>
      <c r="AE7" s="6">
        <v>0.8</v>
      </c>
      <c r="AF7" s="8">
        <v>5.7</v>
      </c>
      <c r="AG7" s="9"/>
      <c r="AH7" s="13"/>
      <c r="AI7" s="11"/>
      <c r="AJ7" s="14">
        <f t="shared" ref="AJ7:AJ8" si="0">AVERAGE(B7:AF7)</f>
        <v>0.20322580645161298</v>
      </c>
      <c r="AK7" s="1"/>
    </row>
    <row r="8" spans="1:37" x14ac:dyDescent="0.2">
      <c r="A8" s="4" t="s">
        <v>7</v>
      </c>
      <c r="B8" s="6">
        <v>15.8</v>
      </c>
      <c r="C8" s="6">
        <v>12.5</v>
      </c>
      <c r="D8" s="6">
        <v>12.6</v>
      </c>
      <c r="E8" s="6">
        <v>8.5</v>
      </c>
      <c r="F8" s="6">
        <v>10.4</v>
      </c>
      <c r="G8" s="6">
        <v>14.3</v>
      </c>
      <c r="H8" s="6">
        <v>14.9</v>
      </c>
      <c r="I8" s="6">
        <v>14.3</v>
      </c>
      <c r="J8" s="6">
        <v>15</v>
      </c>
      <c r="K8" s="6">
        <v>7.7</v>
      </c>
      <c r="L8" s="6">
        <v>9.9</v>
      </c>
      <c r="M8" s="6">
        <v>4.8</v>
      </c>
      <c r="N8" s="6">
        <v>6.8</v>
      </c>
      <c r="O8" s="6">
        <v>1.3</v>
      </c>
      <c r="P8" s="6">
        <v>2.5</v>
      </c>
      <c r="Q8" s="6">
        <v>5.2</v>
      </c>
      <c r="R8" s="6">
        <v>3.2</v>
      </c>
      <c r="S8" s="6">
        <v>4.8</v>
      </c>
      <c r="T8" s="6">
        <v>9.6999999999999993</v>
      </c>
      <c r="U8" s="6">
        <v>9.4</v>
      </c>
      <c r="V8" s="6">
        <v>11.9</v>
      </c>
      <c r="W8" s="6">
        <v>14</v>
      </c>
      <c r="X8" s="6">
        <v>14.1</v>
      </c>
      <c r="Y8" s="6">
        <v>15.7</v>
      </c>
      <c r="Z8" s="6">
        <v>17.7</v>
      </c>
      <c r="AA8" s="6">
        <v>17</v>
      </c>
      <c r="AB8" s="20">
        <v>11</v>
      </c>
      <c r="AC8" s="6">
        <v>11.5</v>
      </c>
      <c r="AD8" s="6">
        <v>15.3</v>
      </c>
      <c r="AE8" s="6">
        <v>16</v>
      </c>
      <c r="AF8" s="8">
        <v>13.5</v>
      </c>
      <c r="AG8" s="9"/>
      <c r="AH8" s="13"/>
      <c r="AI8" s="11"/>
      <c r="AJ8" s="14">
        <f t="shared" si="0"/>
        <v>11.009677419354839</v>
      </c>
      <c r="AK8" s="1"/>
    </row>
    <row r="9" spans="1:37" x14ac:dyDescent="0.2">
      <c r="A9" s="4" t="s">
        <v>43</v>
      </c>
      <c r="B9" s="6">
        <v>48.3</v>
      </c>
      <c r="C9" s="6">
        <v>66.900000000000006</v>
      </c>
      <c r="D9" s="6">
        <v>76.8</v>
      </c>
      <c r="E9" s="6">
        <v>57.9</v>
      </c>
      <c r="F9" s="6">
        <v>62.2</v>
      </c>
      <c r="G9" s="6">
        <v>58.6</v>
      </c>
      <c r="H9" s="6">
        <v>51.9</v>
      </c>
      <c r="I9" s="6">
        <v>52.7</v>
      </c>
      <c r="J9" s="6">
        <v>52.1</v>
      </c>
      <c r="K9" s="6">
        <v>85.2</v>
      </c>
      <c r="L9" s="6">
        <v>77.3</v>
      </c>
      <c r="M9" s="6">
        <v>87.5</v>
      </c>
      <c r="N9" s="6">
        <v>85.3</v>
      </c>
      <c r="O9" s="6">
        <v>87.7</v>
      </c>
      <c r="P9" s="6">
        <v>78.3</v>
      </c>
      <c r="Q9" s="6">
        <v>73.5</v>
      </c>
      <c r="R9" s="6">
        <v>81.599999999999994</v>
      </c>
      <c r="S9" s="6">
        <v>66.8</v>
      </c>
      <c r="T9" s="6">
        <v>66.8</v>
      </c>
      <c r="U9" s="6">
        <v>58.6</v>
      </c>
      <c r="V9" s="6">
        <v>61.3</v>
      </c>
      <c r="W9" s="6">
        <v>45.4</v>
      </c>
      <c r="X9" s="6">
        <v>45.2</v>
      </c>
      <c r="Y9" s="6">
        <v>42.5</v>
      </c>
      <c r="Z9" s="6">
        <v>40.9</v>
      </c>
      <c r="AA9" s="6">
        <v>47.3</v>
      </c>
      <c r="AB9" s="20">
        <v>68.599999999999994</v>
      </c>
      <c r="AC9" s="6">
        <v>52.5</v>
      </c>
      <c r="AD9" s="6">
        <v>45.6</v>
      </c>
      <c r="AE9" s="6">
        <v>43.5</v>
      </c>
      <c r="AF9" s="8">
        <v>56.2</v>
      </c>
      <c r="AG9" s="9"/>
      <c r="AH9" s="13"/>
      <c r="AI9" s="11"/>
      <c r="AJ9" s="14">
        <f>AVERAGE(B9:AF9)</f>
        <v>62.096774193548377</v>
      </c>
      <c r="AK9" s="1"/>
    </row>
    <row r="10" spans="1:37" ht="15.75" x14ac:dyDescent="0.2">
      <c r="A10" s="4" t="s">
        <v>35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20"/>
      <c r="AC10" s="6"/>
      <c r="AD10" s="6"/>
      <c r="AE10" s="6"/>
      <c r="AF10" s="8"/>
      <c r="AG10" s="9"/>
      <c r="AH10" s="13"/>
      <c r="AI10" s="11"/>
      <c r="AJ10" s="14">
        <v>5.6</v>
      </c>
      <c r="AK10" s="1"/>
    </row>
    <row r="11" spans="1:37" ht="15.75" x14ac:dyDescent="0.2">
      <c r="A11" s="4" t="s">
        <v>36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20"/>
      <c r="AC11" s="6"/>
      <c r="AD11" s="6"/>
      <c r="AE11" s="6"/>
      <c r="AF11" s="8"/>
      <c r="AG11" s="9"/>
      <c r="AH11" s="13"/>
      <c r="AI11" s="11"/>
      <c r="AJ11" s="14">
        <v>5.8</v>
      </c>
      <c r="AK11" s="1"/>
    </row>
    <row r="12" spans="1:37" ht="15.75" x14ac:dyDescent="0.2">
      <c r="A12" s="4" t="s">
        <v>37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20"/>
      <c r="AC12" s="6"/>
      <c r="AD12" s="6"/>
      <c r="AE12" s="6"/>
      <c r="AF12" s="8"/>
      <c r="AG12" s="9"/>
      <c r="AH12" s="13"/>
      <c r="AI12" s="11"/>
      <c r="AJ12" s="14">
        <v>5.9</v>
      </c>
      <c r="AK12" s="1"/>
    </row>
    <row r="13" spans="1:37" x14ac:dyDescent="0.2">
      <c r="A13" s="4" t="s">
        <v>38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8"/>
      <c r="AG13" s="9"/>
      <c r="AH13" s="13"/>
      <c r="AI13" s="11"/>
      <c r="AJ13" s="14">
        <v>6.2</v>
      </c>
      <c r="AK13" s="1"/>
    </row>
    <row r="14" spans="1:37" x14ac:dyDescent="0.2">
      <c r="A14" s="4" t="s">
        <v>39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8"/>
      <c r="AG14" s="9"/>
      <c r="AH14" s="13"/>
      <c r="AI14" s="11"/>
      <c r="AJ14" s="14">
        <v>6.4</v>
      </c>
      <c r="AK14" s="1"/>
    </row>
    <row r="15" spans="1:37" x14ac:dyDescent="0.2">
      <c r="A15" s="4" t="s">
        <v>40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8"/>
      <c r="AG15" s="9"/>
      <c r="AH15" s="13"/>
      <c r="AI15" s="11"/>
      <c r="AJ15" s="14">
        <v>3.2</v>
      </c>
      <c r="AK15" s="1"/>
    </row>
    <row r="16" spans="1:37" ht="15.75" x14ac:dyDescent="0.2">
      <c r="A16" s="4" t="s">
        <v>41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8"/>
      <c r="AG16" s="9"/>
      <c r="AH16" s="13"/>
      <c r="AI16" s="11"/>
      <c r="AJ16" s="14">
        <v>-2</v>
      </c>
      <c r="AK16" s="1"/>
    </row>
    <row r="17" spans="1:39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9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"/>
    </row>
    <row r="19" spans="1:39" ht="15" x14ac:dyDescent="0.2">
      <c r="A19" s="1"/>
      <c r="B19" s="1"/>
      <c r="C19" s="1"/>
      <c r="D19" s="1"/>
      <c r="E19" s="1"/>
      <c r="G19" s="25"/>
      <c r="H19" s="2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</row>
    <row r="20" spans="1:39" ht="15" x14ac:dyDescent="0.2">
      <c r="A20" s="1"/>
      <c r="B20" s="15"/>
      <c r="C20" s="15"/>
      <c r="D20" s="15"/>
      <c r="E20" s="1"/>
      <c r="G20" s="25"/>
      <c r="H20" s="2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</row>
    <row r="21" spans="1:39" ht="15" x14ac:dyDescent="0.2">
      <c r="A21" s="1"/>
      <c r="B21" s="1"/>
      <c r="C21" s="1"/>
      <c r="D21" s="1"/>
      <c r="E21" s="1"/>
      <c r="G21" s="25"/>
      <c r="H21" s="2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</row>
    <row r="22" spans="1:39" ht="15" x14ac:dyDescent="0.2">
      <c r="A22" s="1"/>
      <c r="B22" s="1"/>
      <c r="C22" s="1"/>
      <c r="D22" s="1"/>
      <c r="E22" s="1"/>
      <c r="G22" s="25"/>
      <c r="H22" s="2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</row>
    <row r="23" spans="1:39" ht="15" x14ac:dyDescent="0.2">
      <c r="A23" s="1" t="s">
        <v>29</v>
      </c>
      <c r="B23" s="1"/>
      <c r="C23" s="1"/>
      <c r="D23" s="1"/>
      <c r="E23" s="1"/>
      <c r="G23" s="25"/>
      <c r="H23" s="2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</row>
    <row r="24" spans="1:39" x14ac:dyDescent="0.2">
      <c r="A24" s="1"/>
      <c r="B24" s="1"/>
      <c r="C24" s="1"/>
      <c r="D24" s="1" t="s">
        <v>46</v>
      </c>
      <c r="E24" s="1" t="s">
        <v>48</v>
      </c>
      <c r="F24" s="1"/>
      <c r="G24" s="1"/>
      <c r="H24" s="1"/>
      <c r="I24" s="1"/>
      <c r="J24" s="1"/>
      <c r="K24" s="1"/>
      <c r="L24" s="1"/>
      <c r="M24" s="1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</row>
    <row r="25" spans="1:39" x14ac:dyDescent="0.2">
      <c r="A25" s="1" t="s">
        <v>30</v>
      </c>
      <c r="B25" s="1"/>
      <c r="C25" s="1"/>
      <c r="D25" s="1"/>
      <c r="E25" s="1"/>
      <c r="F25" s="1"/>
      <c r="G25" s="1"/>
      <c r="H25" s="1"/>
      <c r="I25" s="1"/>
      <c r="J25" s="1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"/>
    </row>
    <row r="26" spans="1:39" x14ac:dyDescent="0.2">
      <c r="A26" s="1" t="s">
        <v>33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9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9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</row>
    <row r="29" spans="1:39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9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</row>
    <row r="31" spans="1:39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</row>
    <row r="32" spans="1:39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</row>
  </sheetData>
  <mergeCells count="8">
    <mergeCell ref="AJ3:AJ4"/>
    <mergeCell ref="A1:AI1"/>
    <mergeCell ref="A2:AI2"/>
    <mergeCell ref="A3:A4"/>
    <mergeCell ref="B3:AF3"/>
    <mergeCell ref="AG3:AG4"/>
    <mergeCell ref="AH3:AH4"/>
    <mergeCell ref="AI3:AI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26"/>
  <sheetViews>
    <sheetView topLeftCell="P1" workbookViewId="0">
      <selection activeCell="AG26" sqref="AG26"/>
    </sheetView>
  </sheetViews>
  <sheetFormatPr defaultRowHeight="12.75" x14ac:dyDescent="0.2"/>
  <cols>
    <col min="1" max="1" width="26.85546875" customWidth="1"/>
    <col min="35" max="35" width="7.5703125" customWidth="1"/>
    <col min="36" max="36" width="12.7109375" customWidth="1"/>
  </cols>
  <sheetData>
    <row r="2" spans="1:36" ht="15.75" x14ac:dyDescent="0.2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1"/>
    </row>
    <row r="3" spans="1:36" ht="12.75" customHeight="1" x14ac:dyDescent="0.2">
      <c r="A3" s="37" t="s">
        <v>11</v>
      </c>
      <c r="B3" s="39" t="s">
        <v>47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1"/>
      <c r="AG3" s="42" t="s">
        <v>10</v>
      </c>
      <c r="AH3" s="44" t="s">
        <v>0</v>
      </c>
      <c r="AI3" s="27" t="s">
        <v>1</v>
      </c>
      <c r="AJ3" s="29" t="s">
        <v>42</v>
      </c>
    </row>
    <row r="4" spans="1:36" ht="54" customHeight="1" x14ac:dyDescent="0.2">
      <c r="A4" s="38"/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F4" s="24">
        <v>31</v>
      </c>
      <c r="AG4" s="43"/>
      <c r="AH4" s="45"/>
      <c r="AI4" s="28"/>
      <c r="AJ4" s="30"/>
    </row>
    <row r="5" spans="1:36" x14ac:dyDescent="0.2">
      <c r="A5" s="4" t="s">
        <v>4</v>
      </c>
      <c r="B5" s="6">
        <v>1.2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2.6</v>
      </c>
      <c r="J5" s="6">
        <v>3.6</v>
      </c>
      <c r="K5" s="6">
        <v>0.2</v>
      </c>
      <c r="L5" s="6">
        <v>0</v>
      </c>
      <c r="M5" s="6">
        <v>0</v>
      </c>
      <c r="N5" s="6">
        <v>0</v>
      </c>
      <c r="O5" s="6">
        <v>1.2</v>
      </c>
      <c r="P5" s="6">
        <v>0</v>
      </c>
      <c r="Q5" s="6">
        <v>0</v>
      </c>
      <c r="R5" s="6">
        <v>0.4</v>
      </c>
      <c r="S5" s="6">
        <v>0</v>
      </c>
      <c r="T5" s="6">
        <v>1</v>
      </c>
      <c r="U5" s="6">
        <v>0</v>
      </c>
      <c r="V5" s="6">
        <v>1</v>
      </c>
      <c r="W5" s="6">
        <v>3.4</v>
      </c>
      <c r="X5" s="6">
        <v>1.2</v>
      </c>
      <c r="Y5" s="6">
        <v>0.2</v>
      </c>
      <c r="Z5" s="6">
        <v>0</v>
      </c>
      <c r="AA5" s="6">
        <v>0</v>
      </c>
      <c r="AB5" s="6">
        <v>0</v>
      </c>
      <c r="AC5" s="6">
        <v>0</v>
      </c>
      <c r="AD5" s="7">
        <v>0</v>
      </c>
      <c r="AE5" s="6">
        <v>0</v>
      </c>
      <c r="AF5" s="8"/>
      <c r="AG5" s="9">
        <f>SUM(B5:AE5)</f>
        <v>16</v>
      </c>
      <c r="AH5" s="13">
        <f>'EKİM 2016'!AG5+'KASIM 2016'!AG5+'ARALIK 2016'!AG5+'OCAK 2017'!AG5+'ŞUBAT 2017'!AG5+'MART 2017'!AG5+AG5</f>
        <v>134.5</v>
      </c>
      <c r="AI5" s="11">
        <f>'OCAK 2017'!AI5+'ŞUBAT 2017'!AG5+AG5+'MART 2017'!AG5</f>
        <v>73</v>
      </c>
      <c r="AJ5" s="12"/>
    </row>
    <row r="6" spans="1:36" x14ac:dyDescent="0.2">
      <c r="A6" s="4" t="s">
        <v>5</v>
      </c>
      <c r="B6" s="22">
        <v>8.1</v>
      </c>
      <c r="C6" s="22">
        <v>7.8</v>
      </c>
      <c r="D6" s="22">
        <v>8.9</v>
      </c>
      <c r="E6" s="22">
        <v>10.7</v>
      </c>
      <c r="F6" s="22">
        <v>12</v>
      </c>
      <c r="G6" s="22">
        <v>10.1</v>
      </c>
      <c r="H6" s="22">
        <v>8.1999999999999993</v>
      </c>
      <c r="I6" s="22">
        <v>3.4</v>
      </c>
      <c r="J6" s="22">
        <v>2.2000000000000002</v>
      </c>
      <c r="K6" s="22">
        <v>2.7</v>
      </c>
      <c r="L6" s="22">
        <v>5.3</v>
      </c>
      <c r="M6" s="22">
        <v>6.4</v>
      </c>
      <c r="N6" s="22">
        <v>6.5</v>
      </c>
      <c r="O6" s="22">
        <v>10.1</v>
      </c>
      <c r="P6" s="22">
        <v>9.9</v>
      </c>
      <c r="Q6" s="22">
        <v>8.5</v>
      </c>
      <c r="R6" s="22">
        <v>9.9</v>
      </c>
      <c r="S6" s="22">
        <v>7.6</v>
      </c>
      <c r="T6" s="22">
        <v>8.5</v>
      </c>
      <c r="U6" s="22">
        <v>13.7</v>
      </c>
      <c r="V6" s="22">
        <v>5</v>
      </c>
      <c r="W6" s="22">
        <v>4.8</v>
      </c>
      <c r="X6" s="22">
        <v>1.5</v>
      </c>
      <c r="Y6" s="22">
        <v>3.3</v>
      </c>
      <c r="Z6" s="22">
        <v>4.7</v>
      </c>
      <c r="AA6" s="22">
        <v>8.6999999999999993</v>
      </c>
      <c r="AB6" s="22">
        <v>11.6</v>
      </c>
      <c r="AC6" s="22">
        <v>13.3</v>
      </c>
      <c r="AD6" s="6">
        <v>14.4</v>
      </c>
      <c r="AE6" s="6">
        <v>15.9</v>
      </c>
      <c r="AF6" s="8"/>
      <c r="AG6" s="9"/>
      <c r="AH6" s="13"/>
      <c r="AI6" s="11"/>
      <c r="AJ6" s="14">
        <f>AVERAGE(B6:AE6)</f>
        <v>8.1233333333333331</v>
      </c>
    </row>
    <row r="7" spans="1:36" x14ac:dyDescent="0.2">
      <c r="A7" s="4" t="s">
        <v>6</v>
      </c>
      <c r="B7" s="6">
        <v>1</v>
      </c>
      <c r="C7" s="6">
        <v>-0.6</v>
      </c>
      <c r="D7" s="6">
        <v>-0.2</v>
      </c>
      <c r="E7" s="6">
        <v>0.6</v>
      </c>
      <c r="F7" s="6">
        <v>3.8</v>
      </c>
      <c r="G7" s="6">
        <v>4.7</v>
      </c>
      <c r="H7" s="6">
        <v>4.3</v>
      </c>
      <c r="I7" s="6">
        <v>3.8</v>
      </c>
      <c r="J7" s="6">
        <v>-1.5</v>
      </c>
      <c r="K7" s="6">
        <v>-1.3</v>
      </c>
      <c r="L7" s="6">
        <v>-2.5</v>
      </c>
      <c r="M7" s="6">
        <v>1.4</v>
      </c>
      <c r="N7" s="6">
        <v>1.7</v>
      </c>
      <c r="O7" s="6">
        <v>3.7</v>
      </c>
      <c r="P7" s="6">
        <v>2.6</v>
      </c>
      <c r="Q7" s="6">
        <v>3</v>
      </c>
      <c r="R7" s="6">
        <v>3.2</v>
      </c>
      <c r="S7" s="6">
        <v>6.9</v>
      </c>
      <c r="T7" s="6">
        <v>-0.8</v>
      </c>
      <c r="U7" s="6">
        <v>5.2</v>
      </c>
      <c r="V7" s="6">
        <v>6.2</v>
      </c>
      <c r="W7" s="6">
        <v>0.9</v>
      </c>
      <c r="X7" s="6">
        <v>0</v>
      </c>
      <c r="Y7" s="6">
        <v>-1.2</v>
      </c>
      <c r="Z7" s="6">
        <v>-3.2</v>
      </c>
      <c r="AA7" s="6">
        <v>-0.8</v>
      </c>
      <c r="AB7" s="20">
        <v>1.5</v>
      </c>
      <c r="AC7" s="6">
        <v>3</v>
      </c>
      <c r="AD7" s="6">
        <v>4.5</v>
      </c>
      <c r="AE7" s="6">
        <v>6.5</v>
      </c>
      <c r="AF7" s="8"/>
      <c r="AG7" s="9"/>
      <c r="AH7" s="13"/>
      <c r="AI7" s="11"/>
      <c r="AJ7" s="14">
        <f>AVERAGE(B7:AE7)</f>
        <v>1.8800000000000001</v>
      </c>
    </row>
    <row r="8" spans="1:36" x14ac:dyDescent="0.2">
      <c r="A8" s="4" t="s">
        <v>7</v>
      </c>
      <c r="B8" s="6">
        <v>14.5</v>
      </c>
      <c r="C8" s="6">
        <v>15.8</v>
      </c>
      <c r="D8" s="6">
        <v>18</v>
      </c>
      <c r="E8" s="6">
        <v>19.100000000000001</v>
      </c>
      <c r="F8" s="6">
        <v>19.7</v>
      </c>
      <c r="G8" s="6">
        <v>17.7</v>
      </c>
      <c r="H8" s="6">
        <v>13.7</v>
      </c>
      <c r="I8" s="6">
        <v>6.6</v>
      </c>
      <c r="J8" s="6">
        <v>5.9</v>
      </c>
      <c r="K8" s="6">
        <v>8</v>
      </c>
      <c r="L8" s="6">
        <v>12.7</v>
      </c>
      <c r="M8" s="6">
        <v>12.3</v>
      </c>
      <c r="N8" s="6">
        <v>10</v>
      </c>
      <c r="O8" s="6">
        <v>16.7</v>
      </c>
      <c r="P8" s="6">
        <v>16.2</v>
      </c>
      <c r="Q8" s="6">
        <v>16.100000000000001</v>
      </c>
      <c r="R8" s="6">
        <v>15.6</v>
      </c>
      <c r="S8" s="6">
        <v>14.9</v>
      </c>
      <c r="T8" s="6">
        <v>16</v>
      </c>
      <c r="U8" s="6">
        <v>19.399999999999999</v>
      </c>
      <c r="V8" s="6">
        <v>6.2</v>
      </c>
      <c r="W8" s="6">
        <v>9</v>
      </c>
      <c r="X8" s="6">
        <v>3.8</v>
      </c>
      <c r="Y8" s="6">
        <v>8.6</v>
      </c>
      <c r="Z8" s="6">
        <v>12.4</v>
      </c>
      <c r="AA8" s="6">
        <v>18.3</v>
      </c>
      <c r="AB8" s="20">
        <v>20.3</v>
      </c>
      <c r="AC8" s="6">
        <v>21.9</v>
      </c>
      <c r="AD8" s="6">
        <v>23.2</v>
      </c>
      <c r="AE8" s="6">
        <v>23.1</v>
      </c>
      <c r="AF8" s="8"/>
      <c r="AG8" s="9"/>
      <c r="AH8" s="13"/>
      <c r="AI8" s="11"/>
      <c r="AJ8" s="14">
        <f>AVERAGE(B8:AE8)</f>
        <v>14.523333333333333</v>
      </c>
    </row>
    <row r="9" spans="1:36" x14ac:dyDescent="0.2">
      <c r="A9" s="4" t="s">
        <v>43</v>
      </c>
      <c r="B9" s="6">
        <v>45.8</v>
      </c>
      <c r="C9" s="6">
        <v>40.4</v>
      </c>
      <c r="D9" s="6">
        <v>41.8</v>
      </c>
      <c r="E9" s="6">
        <v>34.1</v>
      </c>
      <c r="F9" s="6">
        <v>36.1</v>
      </c>
      <c r="G9" s="6">
        <v>52.2</v>
      </c>
      <c r="H9" s="6">
        <v>64.099999999999994</v>
      </c>
      <c r="I9" s="6">
        <v>68.599999999999994</v>
      </c>
      <c r="J9" s="6">
        <v>63.5</v>
      </c>
      <c r="K9" s="6">
        <v>55.7</v>
      </c>
      <c r="L9" s="6">
        <v>52.4</v>
      </c>
      <c r="M9" s="6">
        <v>57.2</v>
      </c>
      <c r="N9" s="6">
        <v>85.4</v>
      </c>
      <c r="O9" s="6">
        <v>56.1</v>
      </c>
      <c r="P9" s="6">
        <v>47.8</v>
      </c>
      <c r="Q9" s="6">
        <v>63.6</v>
      </c>
      <c r="R9" s="6">
        <v>54.9</v>
      </c>
      <c r="S9" s="6">
        <v>61.4</v>
      </c>
      <c r="T9" s="6">
        <v>56.6</v>
      </c>
      <c r="U9" s="6">
        <v>45</v>
      </c>
      <c r="V9" s="6">
        <v>78.7</v>
      </c>
      <c r="W9" s="6">
        <v>68</v>
      </c>
      <c r="X9" s="6">
        <v>80.2</v>
      </c>
      <c r="Y9" s="6">
        <v>69.599999999999994</v>
      </c>
      <c r="Z9" s="6">
        <v>51.9</v>
      </c>
      <c r="AA9" s="6">
        <v>43.3</v>
      </c>
      <c r="AB9" s="20">
        <v>38.1</v>
      </c>
      <c r="AC9" s="6">
        <v>39.1</v>
      </c>
      <c r="AD9" s="6">
        <v>39.1</v>
      </c>
      <c r="AE9" s="6">
        <v>41.6</v>
      </c>
      <c r="AF9" s="8"/>
      <c r="AG9" s="9"/>
      <c r="AH9" s="13"/>
      <c r="AI9" s="11"/>
      <c r="AJ9" s="14">
        <f>AVERAGE(B9:AE9)</f>
        <v>54.409999999999989</v>
      </c>
    </row>
    <row r="10" spans="1:36" ht="15.75" x14ac:dyDescent="0.2">
      <c r="A10" s="4" t="s">
        <v>35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20"/>
      <c r="AC10" s="6"/>
      <c r="AD10" s="6"/>
      <c r="AE10" s="6"/>
      <c r="AF10" s="8"/>
      <c r="AG10" s="9"/>
      <c r="AH10" s="13"/>
      <c r="AI10" s="11"/>
      <c r="AJ10" s="14">
        <v>9.1533333333333342</v>
      </c>
    </row>
    <row r="11" spans="1:36" ht="15.75" x14ac:dyDescent="0.2">
      <c r="A11" s="4" t="s">
        <v>36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20"/>
      <c r="AC11" s="6"/>
      <c r="AD11" s="6"/>
      <c r="AE11" s="6"/>
      <c r="AF11" s="8"/>
      <c r="AG11" s="9"/>
      <c r="AH11" s="13"/>
      <c r="AI11" s="11"/>
      <c r="AJ11" s="14">
        <v>9.2800000000000011</v>
      </c>
    </row>
    <row r="12" spans="1:36" ht="15.75" x14ac:dyDescent="0.2">
      <c r="A12" s="4" t="s">
        <v>37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20"/>
      <c r="AC12" s="6"/>
      <c r="AD12" s="6"/>
      <c r="AE12" s="6"/>
      <c r="AF12" s="8"/>
      <c r="AG12" s="9"/>
      <c r="AH12" s="13"/>
      <c r="AI12" s="11"/>
      <c r="AJ12" s="14">
        <v>9.2366666666666699</v>
      </c>
    </row>
    <row r="13" spans="1:36" x14ac:dyDescent="0.2">
      <c r="A13" s="4" t="s">
        <v>38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8"/>
      <c r="AG13" s="9"/>
      <c r="AH13" s="13"/>
      <c r="AI13" s="11"/>
      <c r="AJ13" s="14">
        <v>9.0666666666666664</v>
      </c>
    </row>
    <row r="14" spans="1:36" x14ac:dyDescent="0.2">
      <c r="A14" s="4" t="s">
        <v>39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8"/>
      <c r="AG14" s="9"/>
      <c r="AH14" s="13"/>
      <c r="AI14" s="11"/>
      <c r="AJ14" s="14">
        <v>8.7633333333333319</v>
      </c>
    </row>
    <row r="15" spans="1:36" x14ac:dyDescent="0.2">
      <c r="A15" s="4" t="s">
        <v>40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8"/>
      <c r="AG15" s="9"/>
      <c r="AH15" s="13"/>
      <c r="AI15" s="11"/>
      <c r="AJ15" s="14">
        <v>3.0500000000000003</v>
      </c>
    </row>
    <row r="16" spans="1:36" ht="15.75" x14ac:dyDescent="0.2">
      <c r="A16" s="4" t="s">
        <v>41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8"/>
      <c r="AG16" s="9"/>
      <c r="AH16" s="13"/>
      <c r="AI16" s="11"/>
      <c r="AJ16" s="14">
        <v>-0.19333333333333325</v>
      </c>
    </row>
    <row r="20" spans="1:32" x14ac:dyDescent="0.2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</row>
    <row r="21" spans="1:32" ht="15" x14ac:dyDescent="0.2">
      <c r="A21" s="1" t="s">
        <v>29</v>
      </c>
      <c r="B21" s="1"/>
      <c r="C21" s="1"/>
      <c r="D21" s="1"/>
      <c r="E21" s="1"/>
      <c r="G21" s="25"/>
      <c r="H21" s="2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</row>
    <row r="22" spans="1:32" x14ac:dyDescent="0.2">
      <c r="A22" s="1"/>
      <c r="B22" s="1"/>
      <c r="C22" s="1"/>
      <c r="D22" s="1" t="s">
        <v>46</v>
      </c>
      <c r="E22" s="1" t="s">
        <v>49</v>
      </c>
      <c r="F22" s="1"/>
      <c r="G22" s="1"/>
      <c r="H22" s="1"/>
      <c r="I22" s="1"/>
      <c r="J22" s="15"/>
      <c r="K22" s="15"/>
      <c r="L22" s="21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</row>
    <row r="23" spans="1:32" x14ac:dyDescent="0.2">
      <c r="A23" s="1" t="s">
        <v>30</v>
      </c>
      <c r="B23" s="1"/>
      <c r="C23" s="1"/>
      <c r="D23" s="1"/>
      <c r="E23" s="1"/>
      <c r="F23" s="1"/>
      <c r="G23" s="1"/>
      <c r="H23" s="1"/>
      <c r="I23" s="1"/>
      <c r="L23" s="21"/>
    </row>
    <row r="24" spans="1:32" x14ac:dyDescent="0.2">
      <c r="A24" s="1" t="s">
        <v>33</v>
      </c>
      <c r="B24" s="1"/>
      <c r="C24" s="1"/>
      <c r="D24" s="1"/>
      <c r="E24" s="1"/>
      <c r="F24" s="1"/>
      <c r="G24" s="1"/>
      <c r="H24" s="1"/>
      <c r="I24" s="1"/>
      <c r="L24" s="21"/>
    </row>
    <row r="25" spans="1:32" x14ac:dyDescent="0.2">
      <c r="A25" s="1"/>
      <c r="B25" s="1"/>
      <c r="C25" s="1"/>
      <c r="D25" s="1"/>
      <c r="E25" s="1"/>
      <c r="F25" s="1"/>
      <c r="G25" s="1"/>
      <c r="H25" s="1"/>
      <c r="I25" s="1"/>
      <c r="L25" s="21"/>
    </row>
    <row r="26" spans="1:32" x14ac:dyDescent="0.2">
      <c r="L26" s="21"/>
    </row>
  </sheetData>
  <mergeCells count="7">
    <mergeCell ref="AJ3:AJ4"/>
    <mergeCell ref="A2:AI2"/>
    <mergeCell ref="A3:A4"/>
    <mergeCell ref="B3:AF3"/>
    <mergeCell ref="AG3:AG4"/>
    <mergeCell ref="AH3:AH4"/>
    <mergeCell ref="AI3:AI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J29"/>
  <sheetViews>
    <sheetView tabSelected="1" workbookViewId="0">
      <selection activeCell="F30" sqref="F30"/>
    </sheetView>
  </sheetViews>
  <sheetFormatPr defaultRowHeight="12.75" x14ac:dyDescent="0.2"/>
  <cols>
    <col min="1" max="1" width="30.28515625" customWidth="1"/>
    <col min="2" max="32" width="7.140625" customWidth="1"/>
    <col min="36" max="36" width="14.85546875" customWidth="1"/>
  </cols>
  <sheetData>
    <row r="3" spans="1:36" ht="12.75" customHeight="1" x14ac:dyDescent="0.2">
      <c r="A3" s="37" t="s">
        <v>11</v>
      </c>
      <c r="B3" s="39" t="s">
        <v>50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1"/>
      <c r="AG3" s="42" t="s">
        <v>10</v>
      </c>
      <c r="AH3" s="44" t="s">
        <v>0</v>
      </c>
      <c r="AI3" s="27" t="s">
        <v>1</v>
      </c>
      <c r="AJ3" s="29" t="s">
        <v>42</v>
      </c>
    </row>
    <row r="4" spans="1:36" ht="12.75" customHeight="1" x14ac:dyDescent="0.2">
      <c r="A4" s="38"/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F4" s="26">
        <v>31</v>
      </c>
      <c r="AG4" s="43"/>
      <c r="AH4" s="45"/>
      <c r="AI4" s="28"/>
      <c r="AJ4" s="30"/>
    </row>
    <row r="5" spans="1:36" x14ac:dyDescent="0.2">
      <c r="A5" s="4" t="s">
        <v>4</v>
      </c>
      <c r="B5" s="6">
        <v>0</v>
      </c>
      <c r="C5" s="6">
        <v>0</v>
      </c>
      <c r="D5" s="6">
        <v>0.2</v>
      </c>
      <c r="E5" s="6">
        <v>0</v>
      </c>
      <c r="F5" s="6">
        <v>0</v>
      </c>
      <c r="G5" s="6">
        <v>0</v>
      </c>
      <c r="H5" s="6">
        <v>0.2</v>
      </c>
      <c r="I5" s="6">
        <v>0</v>
      </c>
      <c r="J5" s="6">
        <v>0</v>
      </c>
      <c r="K5" s="6">
        <v>0.2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16.399999999999999</v>
      </c>
      <c r="U5" s="6">
        <v>0.2</v>
      </c>
      <c r="V5" s="6">
        <v>0</v>
      </c>
      <c r="W5" s="6">
        <v>2</v>
      </c>
      <c r="X5" s="6">
        <v>0</v>
      </c>
      <c r="Y5" s="6">
        <v>0</v>
      </c>
      <c r="Z5" s="6">
        <v>0</v>
      </c>
      <c r="AA5" s="6">
        <v>0</v>
      </c>
      <c r="AB5" s="6">
        <v>0.8</v>
      </c>
      <c r="AC5" s="6">
        <v>5</v>
      </c>
      <c r="AD5" s="7">
        <v>1.8</v>
      </c>
      <c r="AE5" s="6">
        <v>0</v>
      </c>
      <c r="AF5" s="8">
        <v>0.8</v>
      </c>
      <c r="AG5" s="9">
        <f>SUM(B5:AF5)</f>
        <v>27.6</v>
      </c>
      <c r="AH5" s="13">
        <f>'EKİM 2016'!AG5+'KASIM 2016'!AG5+'ARALIK 2016'!AG5+'OCAK 2017'!AG5+'ŞUBAT 2017'!AG5+'MART 2017'!AG5+ 'NİSAN 2017'!AG5+AG5</f>
        <v>162.1</v>
      </c>
      <c r="AI5" s="11">
        <f>'OCAK 2017'!AI5+'ŞUBAT 2017'!AG5+AG5+'MART 2017'!AG5+'NİSAN 2017'!AG5</f>
        <v>100.6</v>
      </c>
      <c r="AJ5" s="12"/>
    </row>
    <row r="6" spans="1:36" x14ac:dyDescent="0.2">
      <c r="A6" s="4" t="s">
        <v>5</v>
      </c>
      <c r="B6" s="22">
        <v>15.1</v>
      </c>
      <c r="C6" s="22">
        <v>13.7</v>
      </c>
      <c r="D6" s="22">
        <v>14.8</v>
      </c>
      <c r="E6" s="22">
        <v>14</v>
      </c>
      <c r="F6" s="22">
        <v>14.3</v>
      </c>
      <c r="G6" s="22">
        <v>12.7</v>
      </c>
      <c r="H6" s="22">
        <v>10.6</v>
      </c>
      <c r="I6" s="22">
        <v>14.5</v>
      </c>
      <c r="J6" s="22">
        <v>15.9</v>
      </c>
      <c r="K6" s="22">
        <v>13.3</v>
      </c>
      <c r="L6" s="22">
        <v>12.5</v>
      </c>
      <c r="M6" s="22">
        <v>15.5</v>
      </c>
      <c r="N6" s="22">
        <v>19.7</v>
      </c>
      <c r="O6" s="22">
        <v>18</v>
      </c>
      <c r="P6" s="22">
        <v>12</v>
      </c>
      <c r="Q6" s="22">
        <v>12.5</v>
      </c>
      <c r="R6" s="22">
        <v>12.5</v>
      </c>
      <c r="S6" s="22">
        <v>13.2</v>
      </c>
      <c r="T6" s="22">
        <v>10.1</v>
      </c>
      <c r="U6" s="22">
        <v>10.1</v>
      </c>
      <c r="V6" s="22">
        <v>9</v>
      </c>
      <c r="W6" s="22">
        <v>9</v>
      </c>
      <c r="X6" s="22">
        <v>10.4</v>
      </c>
      <c r="Y6" s="22">
        <v>11.6</v>
      </c>
      <c r="Z6" s="22">
        <v>14.5</v>
      </c>
      <c r="AA6" s="22">
        <v>11.1</v>
      </c>
      <c r="AB6" s="22">
        <v>10.9</v>
      </c>
      <c r="AC6" s="22">
        <v>11.3</v>
      </c>
      <c r="AD6" s="6">
        <v>13.9</v>
      </c>
      <c r="AE6" s="6">
        <v>12.5</v>
      </c>
      <c r="AF6" s="8">
        <v>12.3</v>
      </c>
      <c r="AG6" s="9"/>
      <c r="AH6" s="13"/>
      <c r="AI6" s="11"/>
      <c r="AJ6" s="14">
        <f>AVERAGE(B6:AF6)</f>
        <v>12.951612903225806</v>
      </c>
    </row>
    <row r="7" spans="1:36" x14ac:dyDescent="0.2">
      <c r="A7" s="4" t="s">
        <v>6</v>
      </c>
      <c r="B7" s="6">
        <v>9.8000000000000007</v>
      </c>
      <c r="C7" s="6">
        <v>8.1999999999999993</v>
      </c>
      <c r="D7" s="6">
        <v>6.8</v>
      </c>
      <c r="E7" s="6">
        <v>6.5</v>
      </c>
      <c r="F7" s="6">
        <v>7.1</v>
      </c>
      <c r="G7" s="6">
        <v>10</v>
      </c>
      <c r="H7" s="6">
        <v>6.4</v>
      </c>
      <c r="I7" s="6">
        <v>8.9</v>
      </c>
      <c r="J7" s="6">
        <v>6.2</v>
      </c>
      <c r="K7" s="6">
        <v>10.7</v>
      </c>
      <c r="L7" s="6">
        <v>5.2</v>
      </c>
      <c r="M7" s="6">
        <v>5.9</v>
      </c>
      <c r="N7" s="6">
        <v>9.1999999999999993</v>
      </c>
      <c r="O7" s="6">
        <v>12.5</v>
      </c>
      <c r="P7" s="6">
        <v>7.7</v>
      </c>
      <c r="Q7" s="6">
        <v>4.4000000000000004</v>
      </c>
      <c r="R7" s="6">
        <v>7.7</v>
      </c>
      <c r="S7" s="6">
        <v>8.1999999999999993</v>
      </c>
      <c r="T7" s="6">
        <v>8.8000000000000007</v>
      </c>
      <c r="U7" s="6">
        <v>6.4</v>
      </c>
      <c r="V7" s="6">
        <v>3.6</v>
      </c>
      <c r="W7" s="6">
        <v>6</v>
      </c>
      <c r="X7" s="6">
        <v>4.7</v>
      </c>
      <c r="Y7" s="6">
        <v>3.6</v>
      </c>
      <c r="Z7" s="6">
        <v>4.4000000000000004</v>
      </c>
      <c r="AA7" s="6">
        <v>10.1</v>
      </c>
      <c r="AB7" s="20">
        <v>6.3</v>
      </c>
      <c r="AC7" s="6">
        <v>7.7</v>
      </c>
      <c r="AD7" s="6">
        <v>6.1</v>
      </c>
      <c r="AE7" s="6">
        <v>8.5</v>
      </c>
      <c r="AF7" s="8">
        <v>8.1999999999999993</v>
      </c>
      <c r="AG7" s="9"/>
      <c r="AH7" s="13"/>
      <c r="AI7" s="11"/>
      <c r="AJ7" s="14">
        <f>AVERAGE(B7:AF7)</f>
        <v>7.2838709677419349</v>
      </c>
    </row>
    <row r="8" spans="1:36" x14ac:dyDescent="0.2">
      <c r="A8" s="4" t="s">
        <v>7</v>
      </c>
      <c r="B8" s="6">
        <v>22.6</v>
      </c>
      <c r="C8" s="6">
        <v>20.5</v>
      </c>
      <c r="D8" s="6">
        <v>22.4</v>
      </c>
      <c r="E8" s="6">
        <v>21.1</v>
      </c>
      <c r="F8" s="6">
        <v>20.7</v>
      </c>
      <c r="G8" s="6">
        <v>20.8</v>
      </c>
      <c r="H8" s="6">
        <v>14.8</v>
      </c>
      <c r="I8" s="6">
        <v>21.1</v>
      </c>
      <c r="J8" s="6">
        <v>20.6</v>
      </c>
      <c r="K8" s="6">
        <v>18.399999999999999</v>
      </c>
      <c r="L8" s="6">
        <v>19.5</v>
      </c>
      <c r="M8" s="6">
        <v>22.3</v>
      </c>
      <c r="N8" s="6">
        <v>27.4</v>
      </c>
      <c r="O8" s="6">
        <v>25.2</v>
      </c>
      <c r="P8" s="6">
        <v>18</v>
      </c>
      <c r="Q8" s="6">
        <v>18.899999999999999</v>
      </c>
      <c r="R8" s="6">
        <v>16.8</v>
      </c>
      <c r="S8" s="6">
        <v>19.899999999999999</v>
      </c>
      <c r="T8" s="6">
        <v>12.6</v>
      </c>
      <c r="U8" s="6">
        <v>15.6</v>
      </c>
      <c r="V8" s="6">
        <v>15.1</v>
      </c>
      <c r="W8" s="6">
        <v>13.1</v>
      </c>
      <c r="X8" s="6">
        <v>15.7</v>
      </c>
      <c r="Y8" s="6">
        <v>18.399999999999999</v>
      </c>
      <c r="Z8" s="6">
        <v>21.9</v>
      </c>
      <c r="AA8" s="6">
        <v>14.7</v>
      </c>
      <c r="AB8" s="20">
        <v>15.4</v>
      </c>
      <c r="AC8" s="6">
        <v>16.600000000000001</v>
      </c>
      <c r="AD8" s="6">
        <v>20.2</v>
      </c>
      <c r="AE8" s="6">
        <v>18.8</v>
      </c>
      <c r="AF8" s="8">
        <v>17.7</v>
      </c>
      <c r="AG8" s="9"/>
      <c r="AH8" s="13"/>
      <c r="AI8" s="11"/>
      <c r="AJ8" s="14">
        <f>AVERAGE(B8:AF8)</f>
        <v>18.929032258064517</v>
      </c>
    </row>
    <row r="9" spans="1:36" x14ac:dyDescent="0.2">
      <c r="A9" s="4" t="s">
        <v>43</v>
      </c>
      <c r="B9" s="6">
        <v>50.8</v>
      </c>
      <c r="C9" s="6">
        <v>58.4</v>
      </c>
      <c r="D9" s="6">
        <v>48.9</v>
      </c>
      <c r="E9" s="6">
        <v>53.6</v>
      </c>
      <c r="F9" s="6">
        <v>51</v>
      </c>
      <c r="G9" s="6">
        <v>58.1</v>
      </c>
      <c r="H9" s="6">
        <v>60</v>
      </c>
      <c r="I9" s="6">
        <v>52</v>
      </c>
      <c r="J9" s="6">
        <v>46.5</v>
      </c>
      <c r="K9" s="6">
        <v>50.2</v>
      </c>
      <c r="L9" s="6">
        <v>48.8</v>
      </c>
      <c r="M9" s="6">
        <v>43.7</v>
      </c>
      <c r="N9" s="6">
        <v>40</v>
      </c>
      <c r="O9" s="6">
        <v>43.6</v>
      </c>
      <c r="P9" s="6">
        <v>56.4</v>
      </c>
      <c r="Q9" s="6">
        <v>51.7</v>
      </c>
      <c r="R9" s="6">
        <v>50.7</v>
      </c>
      <c r="S9" s="6">
        <v>63.1</v>
      </c>
      <c r="T9" s="6">
        <v>76.2</v>
      </c>
      <c r="U9" s="6">
        <v>56.1</v>
      </c>
      <c r="V9" s="6">
        <v>65.3</v>
      </c>
      <c r="W9" s="6">
        <v>60.2</v>
      </c>
      <c r="X9" s="6">
        <v>57</v>
      </c>
      <c r="Y9" s="6">
        <v>52.7</v>
      </c>
      <c r="Z9" s="6">
        <v>48.5</v>
      </c>
      <c r="AA9" s="6">
        <v>74.599999999999994</v>
      </c>
      <c r="AB9" s="20">
        <v>76.400000000000006</v>
      </c>
      <c r="AC9" s="6">
        <v>74</v>
      </c>
      <c r="AD9" s="6">
        <v>60.8</v>
      </c>
      <c r="AE9" s="6">
        <v>68.400000000000006</v>
      </c>
      <c r="AF9" s="8">
        <v>65.5</v>
      </c>
      <c r="AG9" s="9"/>
      <c r="AH9" s="13"/>
      <c r="AI9" s="11"/>
      <c r="AJ9" s="14">
        <f>AVERAGE(B9:AF9)</f>
        <v>56.877419354838722</v>
      </c>
    </row>
    <row r="10" spans="1:36" ht="15.75" x14ac:dyDescent="0.2">
      <c r="A10" s="4" t="s">
        <v>35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20"/>
      <c r="AC10" s="6"/>
      <c r="AD10" s="6"/>
      <c r="AE10" s="6"/>
      <c r="AF10" s="8"/>
      <c r="AG10" s="9"/>
      <c r="AH10" s="13"/>
      <c r="AI10" s="11"/>
      <c r="AJ10" s="14">
        <v>14.7</v>
      </c>
    </row>
    <row r="11" spans="1:36" ht="15.75" x14ac:dyDescent="0.2">
      <c r="A11" s="4" t="s">
        <v>36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20"/>
      <c r="AC11" s="6"/>
      <c r="AD11" s="6"/>
      <c r="AE11" s="6"/>
      <c r="AF11" s="8"/>
      <c r="AG11" s="9"/>
      <c r="AH11" s="13"/>
      <c r="AI11" s="11"/>
      <c r="AJ11" s="14">
        <v>14.6</v>
      </c>
    </row>
    <row r="12" spans="1:36" ht="15.75" x14ac:dyDescent="0.2">
      <c r="A12" s="4" t="s">
        <v>37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20"/>
      <c r="AC12" s="6"/>
      <c r="AD12" s="6"/>
      <c r="AE12" s="6"/>
      <c r="AF12" s="8"/>
      <c r="AG12" s="9"/>
      <c r="AH12" s="13"/>
      <c r="AI12" s="11"/>
      <c r="AJ12" s="14">
        <v>14.341935483870968</v>
      </c>
    </row>
    <row r="13" spans="1:36" x14ac:dyDescent="0.2">
      <c r="A13" s="4" t="s">
        <v>38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8"/>
      <c r="AG13" s="9"/>
      <c r="AH13" s="13"/>
      <c r="AI13" s="11"/>
      <c r="AJ13" s="14">
        <v>13.3</v>
      </c>
    </row>
    <row r="14" spans="1:36" x14ac:dyDescent="0.2">
      <c r="A14" s="4" t="s">
        <v>39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8"/>
      <c r="AG14" s="9"/>
      <c r="AH14" s="13"/>
      <c r="AI14" s="11"/>
      <c r="AJ14" s="14">
        <v>12.06774193548387</v>
      </c>
    </row>
    <row r="15" spans="1:36" x14ac:dyDescent="0.2">
      <c r="A15" s="4" t="s">
        <v>40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8"/>
      <c r="AG15" s="9"/>
      <c r="AH15" s="13"/>
      <c r="AI15" s="11"/>
      <c r="AJ15" s="14">
        <v>3.1709677419354838</v>
      </c>
    </row>
    <row r="16" spans="1:36" ht="15.75" x14ac:dyDescent="0.2">
      <c r="A16" s="4" t="s">
        <v>41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8"/>
      <c r="AG16" s="9"/>
      <c r="AH16" s="13"/>
      <c r="AI16" s="11"/>
      <c r="AJ16" s="14">
        <v>4.8419354838709685</v>
      </c>
    </row>
    <row r="20" spans="1:35" x14ac:dyDescent="0.2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</row>
    <row r="21" spans="1:35" ht="15" x14ac:dyDescent="0.2">
      <c r="A21" s="1" t="s">
        <v>29</v>
      </c>
      <c r="B21" s="1"/>
      <c r="C21" s="1"/>
      <c r="D21" s="1"/>
      <c r="E21" s="1"/>
      <c r="G21" s="25"/>
      <c r="H21" s="2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</row>
    <row r="22" spans="1:35" x14ac:dyDescent="0.2">
      <c r="A22" s="1"/>
      <c r="B22" s="1"/>
      <c r="C22" s="1"/>
      <c r="D22" s="1" t="s">
        <v>46</v>
      </c>
      <c r="E22" s="1" t="s">
        <v>49</v>
      </c>
      <c r="F22" s="1"/>
      <c r="G22" s="1"/>
      <c r="H22" s="1"/>
      <c r="I22" s="1"/>
      <c r="J22" s="15"/>
      <c r="K22" s="15"/>
      <c r="L22" s="21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</row>
    <row r="23" spans="1:35" x14ac:dyDescent="0.2">
      <c r="A23" s="1" t="s">
        <v>30</v>
      </c>
      <c r="B23" s="1"/>
      <c r="C23" s="1"/>
      <c r="D23" s="1"/>
      <c r="E23" s="1"/>
      <c r="F23" s="1"/>
      <c r="G23" s="1"/>
      <c r="H23" s="1"/>
      <c r="I23" s="1"/>
      <c r="L23" s="21"/>
    </row>
    <row r="24" spans="1:35" x14ac:dyDescent="0.2">
      <c r="A24" s="1" t="s">
        <v>33</v>
      </c>
      <c r="B24" s="1"/>
      <c r="C24" s="1"/>
      <c r="D24" s="1"/>
      <c r="E24" s="1"/>
      <c r="F24" s="1"/>
      <c r="G24" s="1"/>
      <c r="H24" s="1"/>
      <c r="I24" s="1"/>
      <c r="L24" s="21"/>
    </row>
    <row r="25" spans="1:35" x14ac:dyDescent="0.2">
      <c r="A25" s="46" t="s">
        <v>31</v>
      </c>
    </row>
    <row r="26" spans="1:35" x14ac:dyDescent="0.2"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</row>
    <row r="27" spans="1:35" x14ac:dyDescent="0.2"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</row>
    <row r="29" spans="1:35" x14ac:dyDescent="0.2"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</row>
  </sheetData>
  <mergeCells count="6">
    <mergeCell ref="AG3:AG4"/>
    <mergeCell ref="AH3:AH4"/>
    <mergeCell ref="AI3:AI4"/>
    <mergeCell ref="AJ3:AJ4"/>
    <mergeCell ref="A3:A4"/>
    <mergeCell ref="B3:AF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E0AF8D366B1E1F46A8D9D4DCA2481E13" ma:contentTypeVersion="0" ma:contentTypeDescription="Yeni belge oluşturun." ma:contentTypeScope="" ma:versionID="fda22111f77b8251664ceaa0a9a53a2a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0305f5a1970ef5ab7b84130530577c1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49CCACB-197F-4278-8A2F-6E8F646DE7AB}"/>
</file>

<file path=customXml/itemProps2.xml><?xml version="1.0" encoding="utf-8"?>
<ds:datastoreItem xmlns:ds="http://schemas.openxmlformats.org/officeDocument/2006/customXml" ds:itemID="{B965ADDF-EC5C-45CA-AF74-AD6912D5CF12}"/>
</file>

<file path=customXml/itemProps3.xml><?xml version="1.0" encoding="utf-8"?>
<ds:datastoreItem xmlns:ds="http://schemas.openxmlformats.org/officeDocument/2006/customXml" ds:itemID="{48AFB312-57C3-4F58-9F9B-F3CEBCE527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8</vt:i4>
      </vt:variant>
    </vt:vector>
  </HeadingPairs>
  <TitlesOfParts>
    <vt:vector size="8" baseType="lpstr">
      <vt:lpstr>EKİM 2016</vt:lpstr>
      <vt:lpstr>KASIM 2016</vt:lpstr>
      <vt:lpstr>ARALIK 2016</vt:lpstr>
      <vt:lpstr>OCAK 2017</vt:lpstr>
      <vt:lpstr>ŞUBAT 2017</vt:lpstr>
      <vt:lpstr>MART 2017</vt:lpstr>
      <vt:lpstr>NİSAN 2017</vt:lpstr>
      <vt:lpstr>MAYIS 2017</vt:lpstr>
    </vt:vector>
  </TitlesOfParts>
  <Company>TIGEM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TIGEM</dc:creator>
  <cp:lastModifiedBy>SE</cp:lastModifiedBy>
  <cp:lastPrinted>2017-01-02T06:58:36Z</cp:lastPrinted>
  <dcterms:created xsi:type="dcterms:W3CDTF">2002-12-20T13:34:23Z</dcterms:created>
  <dcterms:modified xsi:type="dcterms:W3CDTF">2017-06-06T12:43:21Z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0x010100E0AF8D366B1E1F46A8D9D4DCA2481E13</vt:lpwstr>
  </property>
</Properties>
</file>